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-01 - Most 49,702" sheetId="2" r:id="rId2"/>
    <sheet name="SO1-02 - Železniční svrše..." sheetId="3" r:id="rId3"/>
    <sheet name="SO1-03 - VRN 49,702" sheetId="4" r:id="rId4"/>
    <sheet name="SO2-01 - Most 50,917" sheetId="5" r:id="rId5"/>
    <sheet name="SO2-02 - Železniční svrše..." sheetId="6" r:id="rId6"/>
    <sheet name="SO2-03 - VRN 50,917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'SO1-01 - Most 49,702'!$C$126:$K$264</definedName>
    <definedName name="_xlnm.Print_Area" localSheetId="1">'SO1-01 - Most 49,702'!$C$4:$J$76,'SO1-01 - Most 49,702'!$C$82:$J$108,'SO1-01 - Most 49,702'!$C$114:$J$264</definedName>
    <definedName name="_xlnm.Print_Titles" localSheetId="1">'SO1-01 - Most 49,702'!$126:$126</definedName>
    <definedName name="_xlnm._FilterDatabase" localSheetId="2" hidden="1">'SO1-02 - Železniční svrše...'!$C$118:$K$150</definedName>
    <definedName name="_xlnm.Print_Area" localSheetId="2">'SO1-02 - Železniční svrše...'!$C$4:$J$76,'SO1-02 - Železniční svrše...'!$C$82:$J$100,'SO1-02 - Železniční svrše...'!$C$106:$J$150</definedName>
    <definedName name="_xlnm.Print_Titles" localSheetId="2">'SO1-02 - Železniční svrše...'!$118:$118</definedName>
    <definedName name="_xlnm._FilterDatabase" localSheetId="3" hidden="1">'SO1-03 - VRN 49,702'!$C$121:$K$145</definedName>
    <definedName name="_xlnm.Print_Area" localSheetId="3">'SO1-03 - VRN 49,702'!$C$4:$J$76,'SO1-03 - VRN 49,702'!$C$82:$J$103,'SO1-03 - VRN 49,702'!$C$109:$J$145</definedName>
    <definedName name="_xlnm.Print_Titles" localSheetId="3">'SO1-03 - VRN 49,702'!$121:$121</definedName>
    <definedName name="_xlnm._FilterDatabase" localSheetId="4" hidden="1">'SO2-01 - Most 50,917'!$C$125:$K$220</definedName>
    <definedName name="_xlnm.Print_Area" localSheetId="4">'SO2-01 - Most 50,917'!$C$4:$J$76,'SO2-01 - Most 50,917'!$C$82:$J$107,'SO2-01 - Most 50,917'!$C$113:$J$220</definedName>
    <definedName name="_xlnm.Print_Titles" localSheetId="4">'SO2-01 - Most 50,917'!$125:$125</definedName>
    <definedName name="_xlnm._FilterDatabase" localSheetId="5" hidden="1">'SO2-02 - Železniční svrše...'!$C$117:$K$155</definedName>
    <definedName name="_xlnm.Print_Area" localSheetId="5">'SO2-02 - Železniční svrše...'!$C$4:$J$76,'SO2-02 - Železniční svrše...'!$C$82:$J$99,'SO2-02 - Železniční svrše...'!$C$105:$J$155</definedName>
    <definedName name="_xlnm.Print_Titles" localSheetId="5">'SO2-02 - Železniční svrše...'!$117:$117</definedName>
    <definedName name="_xlnm._FilterDatabase" localSheetId="6" hidden="1">'SO2-03 - VRN 50,917'!$C$122:$K$147</definedName>
    <definedName name="_xlnm.Print_Area" localSheetId="6">'SO2-03 - VRN 50,917'!$C$4:$J$76,'SO2-03 - VRN 50,917'!$C$82:$J$104,'SO2-03 - VRN 50,917'!$C$110:$J$147</definedName>
    <definedName name="_xlnm.Print_Titles" localSheetId="6">'SO2-03 - VRN 50,917'!$122:$122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6" r="J37"/>
  <c r="J36"/>
  <c i="1" r="AY99"/>
  <c i="6" r="J35"/>
  <c i="1" r="AX99"/>
  <c i="6"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5" r="J37"/>
  <c r="J36"/>
  <c i="1" r="AY98"/>
  <c i="5" r="J35"/>
  <c i="1" r="AX98"/>
  <c i="5"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85"/>
  <c i="4" r="J37"/>
  <c r="J36"/>
  <c i="1" r="AY97"/>
  <c i="4" r="J35"/>
  <c i="1" r="AX97"/>
  <c i="4"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3" r="J37"/>
  <c r="J36"/>
  <c i="1" r="AY96"/>
  <c i="3" r="J35"/>
  <c i="1" r="AX96"/>
  <c i="3"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2" r="J264"/>
  <c r="J37"/>
  <c r="J36"/>
  <c i="1" r="AY95"/>
  <c i="2" r="J35"/>
  <c i="1" r="AX95"/>
  <c i="2" r="J107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1" r="L90"/>
  <c r="AM90"/>
  <c r="AM89"/>
  <c r="L89"/>
  <c r="AM87"/>
  <c r="L87"/>
  <c r="L85"/>
  <c r="L84"/>
  <c i="2" r="BK223"/>
  <c r="J173"/>
  <c r="BK235"/>
  <c r="J227"/>
  <c r="BK143"/>
  <c r="BK199"/>
  <c r="BK203"/>
  <c r="BK255"/>
  <c r="J256"/>
  <c r="J154"/>
  <c r="BK212"/>
  <c r="J255"/>
  <c r="J242"/>
  <c r="BK227"/>
  <c r="BK137"/>
  <c r="BK161"/>
  <c r="J249"/>
  <c i="3" r="BK123"/>
  <c r="BK148"/>
  <c r="BK130"/>
  <c i="4" r="J139"/>
  <c r="J130"/>
  <c i="5" r="BK133"/>
  <c r="J207"/>
  <c r="BK188"/>
  <c r="J174"/>
  <c r="J138"/>
  <c r="J203"/>
  <c r="BK219"/>
  <c r="J202"/>
  <c r="BK142"/>
  <c r="BK174"/>
  <c r="BK129"/>
  <c i="6" r="J144"/>
  <c r="J153"/>
  <c r="BK153"/>
  <c r="BK144"/>
  <c i="7" r="J141"/>
  <c r="BK147"/>
  <c i="2" r="BK224"/>
  <c r="BK208"/>
  <c r="BK160"/>
  <c r="J224"/>
  <c r="BK231"/>
  <c r="J197"/>
  <c r="BK197"/>
  <c r="BK246"/>
  <c r="J252"/>
  <c r="J172"/>
  <c r="BK248"/>
  <c r="J134"/>
  <c r="J223"/>
  <c r="J231"/>
  <c r="J206"/>
  <c r="BK167"/>
  <c r="BK134"/>
  <c r="BK150"/>
  <c i="3" r="BK150"/>
  <c r="BK139"/>
  <c r="J123"/>
  <c i="4" r="BK138"/>
  <c r="J125"/>
  <c i="5" r="J156"/>
  <c r="J179"/>
  <c r="J188"/>
  <c r="J199"/>
  <c r="J215"/>
  <c r="J162"/>
  <c r="J152"/>
  <c r="BK155"/>
  <c r="BK186"/>
  <c r="BK134"/>
  <c r="J155"/>
  <c i="6" r="J120"/>
  <c r="BK120"/>
  <c r="BK133"/>
  <c r="J133"/>
  <c i="7" r="BK144"/>
  <c r="BK145"/>
  <c i="2" r="J176"/>
  <c r="J167"/>
  <c r="BK182"/>
  <c r="BK242"/>
  <c r="BK141"/>
  <c r="BK170"/>
  <c r="BK262"/>
  <c r="J243"/>
  <c r="J251"/>
  <c r="J263"/>
  <c r="J199"/>
  <c r="BK142"/>
  <c r="BK252"/>
  <c r="J133"/>
  <c r="BK157"/>
  <c r="BK249"/>
  <c r="BK140"/>
  <c r="J216"/>
  <c i="3" r="BK122"/>
  <c r="J133"/>
  <c r="BK127"/>
  <c i="4" r="BK125"/>
  <c r="BK143"/>
  <c r="J128"/>
  <c i="5" r="J205"/>
  <c r="J212"/>
  <c r="BK217"/>
  <c r="J132"/>
  <c r="BK152"/>
  <c r="BK215"/>
  <c r="BK189"/>
  <c r="BK199"/>
  <c r="J165"/>
  <c r="BK207"/>
  <c r="J170"/>
  <c r="BK183"/>
  <c r="J133"/>
  <c i="6" r="J146"/>
  <c r="J121"/>
  <c r="BK130"/>
  <c i="7" r="J140"/>
  <c r="J137"/>
  <c r="J134"/>
  <c r="BK141"/>
  <c i="2" r="J192"/>
  <c r="J179"/>
  <c r="BK147"/>
  <c i="1" r="AS94"/>
  <c i="2" r="BK239"/>
  <c r="J246"/>
  <c r="J143"/>
  <c r="BK133"/>
  <c r="J234"/>
  <c r="J141"/>
  <c r="BK172"/>
  <c r="J137"/>
  <c r="BK185"/>
  <c i="3" r="J150"/>
  <c r="J146"/>
  <c i="4" r="J143"/>
  <c r="J138"/>
  <c r="BK128"/>
  <c i="5" r="BK137"/>
  <c r="J137"/>
  <c r="J173"/>
  <c r="BK156"/>
  <c r="J139"/>
  <c r="BK197"/>
  <c r="BK162"/>
  <c r="J186"/>
  <c r="BK212"/>
  <c r="J169"/>
  <c r="J192"/>
  <c i="6" r="J137"/>
  <c r="BK146"/>
  <c i="7" r="BK130"/>
  <c r="BK132"/>
  <c r="J126"/>
  <c i="2" r="J162"/>
  <c r="BK176"/>
  <c r="BK207"/>
  <c r="BK189"/>
  <c r="J208"/>
  <c r="J171"/>
  <c r="BK202"/>
  <c r="BK251"/>
  <c r="J260"/>
  <c r="J196"/>
  <c r="BK259"/>
  <c r="BK195"/>
  <c r="J195"/>
  <c r="BK171"/>
  <c r="J219"/>
  <c r="J202"/>
  <c r="BK158"/>
  <c r="BK196"/>
  <c i="3" r="J130"/>
  <c r="BK136"/>
  <c r="J122"/>
  <c i="4" r="J142"/>
  <c r="J145"/>
  <c r="J124"/>
  <c i="5" r="BK145"/>
  <c r="BK139"/>
  <c r="BK211"/>
  <c r="J157"/>
  <c r="J219"/>
  <c r="BK179"/>
  <c r="J197"/>
  <c r="J208"/>
  <c r="BK196"/>
  <c r="BK185"/>
  <c r="BK202"/>
  <c r="BK170"/>
  <c i="6" r="J141"/>
  <c r="BK155"/>
  <c r="J155"/>
  <c r="BK124"/>
  <c i="7" r="J144"/>
  <c r="J130"/>
  <c r="BK140"/>
  <c i="2" r="BK228"/>
  <c r="J182"/>
  <c r="BK213"/>
  <c r="J158"/>
  <c r="J213"/>
  <c r="J203"/>
  <c r="J212"/>
  <c r="J259"/>
  <c r="BK263"/>
  <c r="BK243"/>
  <c r="J130"/>
  <c r="J235"/>
  <c r="J189"/>
  <c r="J262"/>
  <c r="BK192"/>
  <c r="BK179"/>
  <c r="BK256"/>
  <c r="J170"/>
  <c r="J248"/>
  <c r="J147"/>
  <c i="3" r="J139"/>
  <c r="BK133"/>
  <c i="4" r="BK145"/>
  <c r="BK135"/>
  <c r="BK124"/>
  <c i="5" r="BK165"/>
  <c r="J187"/>
  <c r="J196"/>
  <c r="J129"/>
  <c r="J204"/>
  <c r="BK220"/>
  <c r="BK140"/>
  <c r="BK181"/>
  <c r="BK203"/>
  <c r="J153"/>
  <c r="J185"/>
  <c r="BK159"/>
  <c i="6" r="BK152"/>
  <c r="BK121"/>
  <c r="J127"/>
  <c r="BK137"/>
  <c i="7" r="BK126"/>
  <c r="J132"/>
  <c i="2" r="J185"/>
  <c r="J239"/>
  <c r="J164"/>
  <c r="BK162"/>
  <c r="J161"/>
  <c r="BK206"/>
  <c r="BK216"/>
  <c r="BK260"/>
  <c r="BK130"/>
  <c r="BK247"/>
  <c r="J157"/>
  <c r="BK234"/>
  <c r="BK164"/>
  <c r="J247"/>
  <c r="J207"/>
  <c r="J228"/>
  <c r="J150"/>
  <c r="BK173"/>
  <c r="J142"/>
  <c r="BK219"/>
  <c i="3" r="J142"/>
  <c r="BK142"/>
  <c r="J127"/>
  <c i="4" r="BK130"/>
  <c r="BK132"/>
  <c r="J132"/>
  <c i="5" r="J159"/>
  <c r="J134"/>
  <c r="BK208"/>
  <c r="BK205"/>
  <c r="BK149"/>
  <c r="J211"/>
  <c r="BK157"/>
  <c r="BK153"/>
  <c r="J183"/>
  <c r="J140"/>
  <c r="J175"/>
  <c r="J189"/>
  <c r="BK138"/>
  <c i="6" r="BK150"/>
  <c r="BK141"/>
  <c r="J152"/>
  <c r="BK127"/>
  <c i="7" r="BK127"/>
  <c r="BK137"/>
  <c r="J145"/>
  <c i="2" r="BK154"/>
  <c r="J160"/>
  <c r="J140"/>
  <c i="3" r="J148"/>
  <c r="J136"/>
  <c r="BK146"/>
  <c i="4" r="BK142"/>
  <c r="J135"/>
  <c r="BK139"/>
  <c i="5" r="J149"/>
  <c r="BK175"/>
  <c r="J181"/>
  <c r="BK169"/>
  <c r="J217"/>
  <c r="BK192"/>
  <c r="BK204"/>
  <c r="J220"/>
  <c r="BK173"/>
  <c r="BK187"/>
  <c r="J145"/>
  <c r="J142"/>
  <c r="BK132"/>
  <c i="6" r="J124"/>
  <c r="J150"/>
  <c r="J130"/>
  <c i="7" r="J147"/>
  <c r="BK134"/>
  <c r="J127"/>
  <c i="2" l="1" r="P146"/>
  <c r="T163"/>
  <c r="P250"/>
  <c i="4" r="P127"/>
  <c r="R141"/>
  <c i="5" r="P128"/>
  <c i="2" r="BK146"/>
  <c r="J146"/>
  <c r="J99"/>
  <c r="T153"/>
  <c r="P159"/>
  <c r="T159"/>
  <c r="P188"/>
  <c r="T250"/>
  <c i="4" r="T123"/>
  <c r="R137"/>
  <c i="2" r="R198"/>
  <c i="3" r="R121"/>
  <c r="R120"/>
  <c r="R119"/>
  <c i="2" r="BK198"/>
  <c r="J198"/>
  <c r="J104"/>
  <c r="T261"/>
  <c i="4" r="R127"/>
  <c r="T141"/>
  <c i="5" r="P154"/>
  <c i="2" r="R129"/>
  <c r="P153"/>
  <c r="BK159"/>
  <c r="J159"/>
  <c r="J101"/>
  <c r="R159"/>
  <c r="BK188"/>
  <c r="J188"/>
  <c r="J103"/>
  <c r="R250"/>
  <c i="4" r="BK127"/>
  <c r="J127"/>
  <c r="J98"/>
  <c r="P141"/>
  <c i="5" r="R148"/>
  <c i="2" r="P198"/>
  <c r="R261"/>
  <c i="3" r="BK121"/>
  <c r="BK120"/>
  <c i="4" r="BK141"/>
  <c r="J141"/>
  <c r="J101"/>
  <c i="2" r="T198"/>
  <c i="4" r="P123"/>
  <c r="BK137"/>
  <c r="J137"/>
  <c r="J100"/>
  <c r="T137"/>
  <c i="2" r="BK129"/>
  <c r="J129"/>
  <c r="J98"/>
  <c r="R146"/>
  <c r="R163"/>
  <c r="BK250"/>
  <c r="J250"/>
  <c r="J105"/>
  <c i="5" r="T128"/>
  <c i="2" r="T129"/>
  <c r="T128"/>
  <c r="T127"/>
  <c r="R153"/>
  <c i="4" r="T127"/>
  <c i="5" r="BK141"/>
  <c r="J141"/>
  <c r="J99"/>
  <c r="T168"/>
  <c i="2" r="T146"/>
  <c r="P163"/>
  <c r="R188"/>
  <c r="P261"/>
  <c i="3" r="P121"/>
  <c r="P120"/>
  <c r="P119"/>
  <c i="1" r="AU96"/>
  <c i="5" r="BK128"/>
  <c r="J128"/>
  <c r="J98"/>
  <c r="T141"/>
  <c r="BK154"/>
  <c r="J154"/>
  <c r="J101"/>
  <c r="P158"/>
  <c r="R168"/>
  <c r="T178"/>
  <c r="R206"/>
  <c r="P218"/>
  <c i="6" r="BK119"/>
  <c i="5" r="R141"/>
  <c r="T148"/>
  <c r="BK158"/>
  <c r="J158"/>
  <c r="J102"/>
  <c r="BK168"/>
  <c r="J168"/>
  <c r="J103"/>
  <c r="R178"/>
  <c r="T206"/>
  <c r="R218"/>
  <c i="6" r="R119"/>
  <c r="R118"/>
  <c i="7" r="BK129"/>
  <c r="J129"/>
  <c r="J99"/>
  <c r="R129"/>
  <c r="R139"/>
  <c i="4" r="BK123"/>
  <c r="J123"/>
  <c r="J97"/>
  <c i="5" r="P141"/>
  <c r="P148"/>
  <c r="T154"/>
  <c r="P168"/>
  <c r="BK178"/>
  <c r="J178"/>
  <c r="J104"/>
  <c r="BK206"/>
  <c r="J206"/>
  <c r="J105"/>
  <c r="BK218"/>
  <c r="J218"/>
  <c r="J106"/>
  <c i="6" r="P119"/>
  <c r="P118"/>
  <c i="1" r="AU99"/>
  <c i="7" r="P125"/>
  <c r="T125"/>
  <c r="T129"/>
  <c r="BK139"/>
  <c r="J139"/>
  <c r="J101"/>
  <c r="P139"/>
  <c r="BK143"/>
  <c r="J143"/>
  <c r="J102"/>
  <c r="R143"/>
  <c i="2" r="P129"/>
  <c r="P128"/>
  <c r="P127"/>
  <c i="1" r="AU95"/>
  <c i="2" r="BK153"/>
  <c r="J153"/>
  <c r="J100"/>
  <c r="BK163"/>
  <c r="J163"/>
  <c r="J102"/>
  <c r="T188"/>
  <c r="BK261"/>
  <c r="J261"/>
  <c r="J106"/>
  <c i="3" r="T121"/>
  <c r="T120"/>
  <c r="T119"/>
  <c i="4" r="R123"/>
  <c r="R122"/>
  <c r="P137"/>
  <c i="5" r="R128"/>
  <c r="BK148"/>
  <c r="J148"/>
  <c r="J100"/>
  <c r="R154"/>
  <c r="R158"/>
  <c r="T158"/>
  <c r="P178"/>
  <c r="P206"/>
  <c r="T218"/>
  <c i="6" r="T119"/>
  <c r="T118"/>
  <c i="7" r="BK125"/>
  <c r="J125"/>
  <c r="J98"/>
  <c r="R125"/>
  <c r="R124"/>
  <c r="R123"/>
  <c r="P129"/>
  <c r="T139"/>
  <c r="P143"/>
  <c r="T143"/>
  <c i="3" r="BK149"/>
  <c r="J149"/>
  <c r="J99"/>
  <c i="4" r="BK144"/>
  <c r="J144"/>
  <c r="J102"/>
  <c r="BK134"/>
  <c r="J134"/>
  <c r="J99"/>
  <c i="6" r="BK154"/>
  <c r="J154"/>
  <c r="J98"/>
  <c i="7" r="BK136"/>
  <c r="J136"/>
  <c r="J100"/>
  <c r="BK146"/>
  <c r="J146"/>
  <c r="J103"/>
  <c r="E85"/>
  <c i="6" r="J119"/>
  <c r="J97"/>
  <c i="7" r="BE134"/>
  <c r="BE140"/>
  <c r="J89"/>
  <c r="BE130"/>
  <c r="BE144"/>
  <c r="BE141"/>
  <c r="BE132"/>
  <c r="BE137"/>
  <c r="BE145"/>
  <c r="F92"/>
  <c r="BE147"/>
  <c r="BE126"/>
  <c r="BE127"/>
  <c i="6" r="BE137"/>
  <c r="BE152"/>
  <c r="BE141"/>
  <c i="5" r="BK127"/>
  <c r="BK126"/>
  <c r="J126"/>
  <c r="J96"/>
  <c i="6" r="J89"/>
  <c r="F115"/>
  <c r="BE133"/>
  <c r="BE146"/>
  <c r="BE144"/>
  <c r="BE155"/>
  <c r="BE127"/>
  <c r="BE150"/>
  <c r="BE153"/>
  <c r="E85"/>
  <c r="BE130"/>
  <c r="BE120"/>
  <c r="BE121"/>
  <c r="BE124"/>
  <c i="5" r="BE134"/>
  <c r="BE149"/>
  <c r="BE175"/>
  <c r="E116"/>
  <c r="BE139"/>
  <c r="BE186"/>
  <c r="BE205"/>
  <c r="BE129"/>
  <c r="BE140"/>
  <c r="BE159"/>
  <c r="BE204"/>
  <c r="BE156"/>
  <c r="BE197"/>
  <c r="BE145"/>
  <c r="BE157"/>
  <c r="BE162"/>
  <c r="BE188"/>
  <c r="BE196"/>
  <c r="BE203"/>
  <c r="F92"/>
  <c r="BE169"/>
  <c r="BE173"/>
  <c r="BE179"/>
  <c r="BE199"/>
  <c r="BE212"/>
  <c r="BE133"/>
  <c r="BE165"/>
  <c r="BE142"/>
  <c r="BE170"/>
  <c r="BE181"/>
  <c r="BE219"/>
  <c r="BE220"/>
  <c r="J120"/>
  <c r="BE132"/>
  <c r="BE174"/>
  <c r="BE211"/>
  <c r="BE187"/>
  <c r="BE202"/>
  <c r="BE207"/>
  <c r="BE217"/>
  <c r="BE183"/>
  <c r="BE215"/>
  <c r="BE138"/>
  <c r="BE189"/>
  <c r="BE152"/>
  <c r="BE185"/>
  <c r="BE192"/>
  <c r="BE153"/>
  <c r="BE155"/>
  <c r="BE137"/>
  <c r="BE208"/>
  <c i="3" r="J121"/>
  <c r="J98"/>
  <c i="4" r="J89"/>
  <c r="BE128"/>
  <c r="BE125"/>
  <c r="BE135"/>
  <c r="F92"/>
  <c r="BE145"/>
  <c r="BE130"/>
  <c r="BE139"/>
  <c r="E112"/>
  <c r="BE124"/>
  <c i="3" r="J120"/>
  <c r="J97"/>
  <c i="4" r="BE143"/>
  <c r="BE132"/>
  <c r="BE142"/>
  <c r="BE138"/>
  <c i="3" r="J113"/>
  <c r="E85"/>
  <c r="F92"/>
  <c r="BE136"/>
  <c r="BE139"/>
  <c r="BE130"/>
  <c r="BE123"/>
  <c r="BE146"/>
  <c r="BE122"/>
  <c r="BE133"/>
  <c r="BE142"/>
  <c r="BE127"/>
  <c r="BE148"/>
  <c r="BE150"/>
  <c i="2" r="BE134"/>
  <c r="BE137"/>
  <c r="BE141"/>
  <c r="BE171"/>
  <c r="BE189"/>
  <c r="BE199"/>
  <c r="BE207"/>
  <c r="BE228"/>
  <c r="E85"/>
  <c r="BE243"/>
  <c r="F92"/>
  <c r="BE130"/>
  <c r="BE154"/>
  <c r="BE176"/>
  <c r="BE234"/>
  <c r="BE247"/>
  <c r="BE133"/>
  <c r="BE182"/>
  <c r="BE203"/>
  <c r="BE206"/>
  <c r="BE142"/>
  <c r="BE147"/>
  <c r="BE160"/>
  <c r="BE162"/>
  <c r="BE172"/>
  <c r="BE259"/>
  <c r="BE260"/>
  <c r="BE213"/>
  <c r="J121"/>
  <c r="BE158"/>
  <c r="BE161"/>
  <c r="BE251"/>
  <c r="BE173"/>
  <c r="BE235"/>
  <c r="BE248"/>
  <c r="BE252"/>
  <c r="BE255"/>
  <c r="BE140"/>
  <c r="BE249"/>
  <c r="BE256"/>
  <c r="BE262"/>
  <c r="BE263"/>
  <c r="BE195"/>
  <c r="BE219"/>
  <c r="BE227"/>
  <c r="BE242"/>
  <c r="BE143"/>
  <c r="BE223"/>
  <c r="BE157"/>
  <c r="BE164"/>
  <c r="BE167"/>
  <c r="BE197"/>
  <c r="BE202"/>
  <c r="BE208"/>
  <c r="BE246"/>
  <c r="BE150"/>
  <c r="BE170"/>
  <c r="BE192"/>
  <c r="BE216"/>
  <c r="BE224"/>
  <c r="BE231"/>
  <c r="BE239"/>
  <c r="BE185"/>
  <c r="BE196"/>
  <c r="BE212"/>
  <c r="BE179"/>
  <c i="3" r="J34"/>
  <c i="1" r="AW96"/>
  <c i="6" r="J34"/>
  <c i="1" r="AW99"/>
  <c i="7" r="J34"/>
  <c i="1" r="AW100"/>
  <c i="4" r="F35"/>
  <c i="1" r="BB97"/>
  <c i="5" r="J34"/>
  <c i="1" r="AW98"/>
  <c i="3" r="F34"/>
  <c i="1" r="BA96"/>
  <c i="5" r="F37"/>
  <c i="1" r="BD98"/>
  <c i="3" r="F36"/>
  <c i="1" r="BC96"/>
  <c i="5" r="F36"/>
  <c i="1" r="BC98"/>
  <c i="2" r="F34"/>
  <c i="1" r="BA95"/>
  <c i="2" r="J34"/>
  <c i="1" r="AW95"/>
  <c i="3" r="F37"/>
  <c i="1" r="BD96"/>
  <c i="6" r="F37"/>
  <c i="1" r="BD99"/>
  <c i="7" r="F34"/>
  <c i="1" r="BA100"/>
  <c i="6" r="F35"/>
  <c i="1" r="BB99"/>
  <c i="2" r="F36"/>
  <c i="1" r="BC95"/>
  <c i="2" r="F35"/>
  <c i="1" r="BB95"/>
  <c i="2" r="F37"/>
  <c i="1" r="BD95"/>
  <c i="4" r="F36"/>
  <c i="1" r="BC97"/>
  <c i="5" r="F35"/>
  <c i="1" r="BB98"/>
  <c i="4" r="F34"/>
  <c i="1" r="BA97"/>
  <c i="5" r="F34"/>
  <c i="1" r="BA98"/>
  <c i="7" r="F36"/>
  <c i="1" r="BC100"/>
  <c i="4" r="J34"/>
  <c i="1" r="AW97"/>
  <c i="6" r="F34"/>
  <c i="1" r="BA99"/>
  <c i="7" r="F35"/>
  <c i="1" r="BB100"/>
  <c i="3" r="F35"/>
  <c i="1" r="BB96"/>
  <c i="4" r="F37"/>
  <c i="1" r="BD97"/>
  <c i="6" r="F36"/>
  <c i="1" r="BC99"/>
  <c i="7" r="F37"/>
  <c i="1" r="BD100"/>
  <c i="7" l="1" r="T124"/>
  <c r="T123"/>
  <c i="4" r="P122"/>
  <c i="1" r="AU97"/>
  <c i="2" r="R128"/>
  <c r="R127"/>
  <c i="5" r="R127"/>
  <c r="R126"/>
  <c i="7" r="P124"/>
  <c r="P123"/>
  <c i="1" r="AU100"/>
  <c i="5" r="T127"/>
  <c r="T126"/>
  <c i="4" r="T122"/>
  <c i="6" r="BK118"/>
  <c r="J118"/>
  <c r="J96"/>
  <c i="3" r="BK119"/>
  <c r="J119"/>
  <c i="5" r="P127"/>
  <c r="P126"/>
  <c i="1" r="AU98"/>
  <c i="2" r="BK128"/>
  <c r="BK127"/>
  <c r="J127"/>
  <c r="J96"/>
  <c i="4" r="BK122"/>
  <c r="J122"/>
  <c r="J96"/>
  <c i="7" r="BK124"/>
  <c r="BK123"/>
  <c r="J123"/>
  <c r="J96"/>
  <c i="5" r="J127"/>
  <c r="J97"/>
  <c i="2" r="J128"/>
  <c r="J97"/>
  <c i="3" r="J33"/>
  <c i="1" r="AV96"/>
  <c r="AT96"/>
  <c i="7" r="J33"/>
  <c i="1" r="AV100"/>
  <c r="AT100"/>
  <c i="3" r="J30"/>
  <c i="1" r="AG96"/>
  <c i="2" r="F33"/>
  <c i="1" r="AZ95"/>
  <c i="4" r="J33"/>
  <c i="1" r="AV97"/>
  <c r="AT97"/>
  <c r="BB94"/>
  <c r="W31"/>
  <c i="3" r="F33"/>
  <c i="1" r="AZ96"/>
  <c i="7" r="F33"/>
  <c i="1" r="AZ100"/>
  <c i="4" r="J30"/>
  <c i="1" r="AG97"/>
  <c i="5" r="J30"/>
  <c i="1" r="AG98"/>
  <c i="6" r="F33"/>
  <c i="1" r="AZ99"/>
  <c i="5" r="F33"/>
  <c i="1" r="AZ98"/>
  <c i="2" r="J33"/>
  <c i="1" r="AV95"/>
  <c r="AT95"/>
  <c i="4" r="F33"/>
  <c i="1" r="AZ97"/>
  <c r="BD94"/>
  <c r="W33"/>
  <c i="5" r="J33"/>
  <c i="1" r="AV98"/>
  <c r="AT98"/>
  <c i="6" r="J33"/>
  <c i="1" r="AV99"/>
  <c r="AT99"/>
  <c r="BA94"/>
  <c r="AW94"/>
  <c r="AK30"/>
  <c r="BC94"/>
  <c r="W32"/>
  <c i="3" l="1" r="J96"/>
  <c i="7" r="J124"/>
  <c r="J97"/>
  <c i="1" r="AN98"/>
  <c r="AN97"/>
  <c i="5" r="J39"/>
  <c i="4" r="J39"/>
  <c i="3" r="J39"/>
  <c i="1" r="AN96"/>
  <c r="AU94"/>
  <c r="AY94"/>
  <c i="2" r="J30"/>
  <c i="1" r="AG95"/>
  <c r="AN95"/>
  <c i="7" r="J30"/>
  <c i="1" r="AG100"/>
  <c i="6" r="J30"/>
  <c i="1" r="AG99"/>
  <c r="AZ94"/>
  <c r="W29"/>
  <c r="W30"/>
  <c r="AX94"/>
  <c i="7" l="1" r="J39"/>
  <c i="2" r="J39"/>
  <c i="6" r="J39"/>
  <c i="1" r="AN100"/>
  <c r="AN99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<sst xmlns="http://schemas.openxmlformats.org/spreadsheetml/2006/main">
  <si>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</si>
  <si>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</si>
  <si>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</si>
  <si>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</si>
  <si>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</si>
  <si>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{151fb8c9-e9ca-4f23-9ffe-90335b0dee31}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</si>
  <si>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</si>
  <si>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</si>
  <si>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</si>
  <si>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</si>
  <si>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</si>
  <si>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</si>
  <si>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</si>
  <si>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</si>
  <si>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65423005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</si>
  <si>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</si>
  <si>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</si>
  <si>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mostů v km 49,702 a km 50,917 na trati  Horažďovice-Klatovy</t>
  </si>
  <si>
    <t>KSO:</t>
  </si>
  <si>
    <t>CC-CZ:</t>
  </si>
  <si>
    <t>Místo:</t>
  </si>
  <si>
    <t xml:space="preserve"> </t>
  </si>
  <si>
    <t>Datum:</t>
  </si>
  <si>
    <t>19. 1. 2023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</si>
  <si>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</si>
  <si>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</si>
  <si>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</si>
  <si>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</si>
  <si>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</si>
  <si>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</si>
  <si>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</si>
  <si>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</si>
  <si>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</si>
  <si>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</si>
  <si>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</si>
  <si>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</si>
  <si>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</si>
  <si>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</si>
  <si>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</si>
  <si>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</si>
  <si>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</si>
  <si>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</si>
  <si>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</si>
  <si>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</si>
  <si>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</si>
  <si>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</si>
  <si>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</si>
  <si>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</si>
  <si>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</si>
  <si>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</si>
  <si>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</si>
  <si>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</si>
  <si>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</si>
  <si>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</si>
  <si>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</si>
  <si>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</si>
  <si>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</si>
  <si>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</si>
  <si>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</si>
  <si>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</si>
  <si>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</si>
  <si>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</si>
  <si>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</si>
  <si>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</si>
  <si>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</si>
  <si>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</si>
  <si>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</si>
  <si>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</si>
  <si>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</si>
  <si>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</si>
  <si>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</si>
  <si>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</si>
  <si>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</si>
  <si>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</si>
  <si>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</si>
  <si>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</si>
  <si>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</si>
  <si>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</si>
  <si>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</si>
  <si>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</si>
  <si>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</si>
  <si>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SO1-01</t>
  </si>
  <si>
    <t>Most 49,702</t>
  </si>
  <si>
    <t>STA</t>
  </si>
  <si>
    <t>1</t>
  </si>
  <si>
    <t>{36c72f1a-5a25-4814-8374-ce44212fc234}</t>
  </si>
  <si>
    <t>2</t>
  </si>
  <si>
    <t>SO1-02</t>
  </si>
  <si>
    <t>Železniční svršek 49,702</t>
  </si>
  <si>
    <t>{6db7d2ad-e9de-4c58-834d-8920364ac5d2}</t>
  </si>
  <si>
    <t>SO1-03</t>
  </si>
  <si>
    <t>VRN 49,702</t>
  </si>
  <si>
    <t>{c3c068c9-022e-416b-b8d8-4fceccd20073}</t>
  </si>
  <si>
    <t>SO2-01</t>
  </si>
  <si>
    <t>Most 50,917</t>
  </si>
  <si>
    <t>{265f255c-ede5-428a-9c08-a6149746fda1}</t>
  </si>
  <si>
    <t>SO2-02</t>
  </si>
  <si>
    <t>Železniční svršek 50,917</t>
  </si>
  <si>
    <t>{164cbfc1-85f0-4118-9631-c4dc7ff9bda5}</t>
  </si>
  <si>
    <t>SO2-03</t>
  </si>
  <si>
    <t>VRN 50,917</t>
  </si>
  <si>
    <t>{e91678d3-dca6-454f-8a74-fb551b792062}</t>
  </si>
  <si>
    <t>KRYCÍ LIST SOUPISU PRACÍ</t>
  </si>
  <si>
    <t>Objekt:</t>
  </si>
  <si>
    <t>SO1-01 - Most 49,702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</si>
  <si>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</si>
  <si>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</si>
  <si>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</si>
  <si>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</si>
  <si>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</si>
  <si>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</si>
  <si>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</si>
  <si>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</si>
  <si>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</si>
  <si>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</si>
  <si>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</si>
  <si>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</si>
  <si>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</si>
  <si>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</si>
  <si>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</si>
  <si>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</si>
  <si>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</si>
  <si>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</si>
  <si>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</si>
  <si>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</si>
  <si>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</si>
  <si>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</si>
  <si>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</si>
  <si>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</si>
  <si>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</si>
  <si>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</si>
  <si>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</si>
  <si>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</si>
  <si>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</si>
  <si>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</si>
  <si>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</si>
  <si>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</si>
  <si>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</si>
  <si>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</si>
  <si>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</si>
  <si>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</si>
  <si>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</si>
  <si>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</si>
  <si>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1751390021</t>
  </si>
  <si>
    <t>VV</t>
  </si>
  <si>
    <t>61,3*5,0</t>
  </si>
  <si>
    <t>Součet</t>
  </si>
  <si>
    <t>112155311</t>
  </si>
  <si>
    <t>Štěpkování keřového porostu středně hustého s naložením</t>
  </si>
  <si>
    <t>601221318</t>
  </si>
  <si>
    <t>3</t>
  </si>
  <si>
    <t>119001422</t>
  </si>
  <si>
    <t>Dočasné zajištění kabelů a kabelových tratí z 6 volně ložených kabelů</t>
  </si>
  <si>
    <t>m</t>
  </si>
  <si>
    <t>999373488</t>
  </si>
  <si>
    <t>15,4*2</t>
  </si>
  <si>
    <t>132112631</t>
  </si>
  <si>
    <t>Hloubení rýh š do 2000 mm vedle kolejí ručně přes 2 m3 v hornině třídy těžitelnosti I skupiny 1 a 2</t>
  </si>
  <si>
    <t>m3</t>
  </si>
  <si>
    <t>786015298</t>
  </si>
  <si>
    <t>(2,0*0,7*0,7)*4</t>
  </si>
  <si>
    <t>5</t>
  </si>
  <si>
    <t>167111101</t>
  </si>
  <si>
    <t>Nakládání výkopku z hornin třídy těžitelnosti I skupiny 1 až 3 ručně</t>
  </si>
  <si>
    <t>-1987743236</t>
  </si>
  <si>
    <t>6</t>
  </si>
  <si>
    <t>167111121</t>
  </si>
  <si>
    <t>Skládání nebo překládání výkopku z horniny třídy těžitelnosti I skupiny 1 až 3 ručně</t>
  </si>
  <si>
    <t>594985875</t>
  </si>
  <si>
    <t>7</t>
  </si>
  <si>
    <t>171112221</t>
  </si>
  <si>
    <t>Uložení sypaniny z hornin nesoudržných sypkých do násypů přes 3 m3 pro spodní stavbu železnic ručně</t>
  </si>
  <si>
    <t>-964034552</t>
  </si>
  <si>
    <t>8</t>
  </si>
  <si>
    <t>181111133</t>
  </si>
  <si>
    <t>Plošná úprava terénu do 500 m2 zemina skupiny 1 až 4 nerovnosti přes 150 do 200 mm ve svahu přes 1:2 do 1:1</t>
  </si>
  <si>
    <t>-1196992229</t>
  </si>
  <si>
    <t>Zakládání</t>
  </si>
  <si>
    <t>9</t>
  </si>
  <si>
    <t>274321117</t>
  </si>
  <si>
    <t>Základové pasy, prahy, věnce a ostruhy mostních konstrukcí ze ŽB C 25/30</t>
  </si>
  <si>
    <t>636499423</t>
  </si>
  <si>
    <t>(2,0*0,7*0,2)*4</t>
  </si>
  <si>
    <t>10</t>
  </si>
  <si>
    <t>274361411</t>
  </si>
  <si>
    <t>Výztuž základových pasů, prahů, věnců a ostruh ze svařovaných sítí do 3,5 kg/m2</t>
  </si>
  <si>
    <t>t</t>
  </si>
  <si>
    <t>-101395729</t>
  </si>
  <si>
    <t>4*(2,0*0,6)*3,5/1000</t>
  </si>
  <si>
    <t>Svislé a kompletní konstrukce</t>
  </si>
  <si>
    <t>11</t>
  </si>
  <si>
    <t>327215111</t>
  </si>
  <si>
    <t>Opěrná zeď z gabionů dvouzákrutová síť s povrchovou úpravou galfan vyplněná lomovým kamenem</t>
  </si>
  <si>
    <t>-495933999</t>
  </si>
  <si>
    <t>(2,0*0,6*0,8)*4</t>
  </si>
  <si>
    <t>12</t>
  </si>
  <si>
    <t>395901112</t>
  </si>
  <si>
    <t>Vysekání spár l do 6 m hl přes 40 do 80 mm v opěře hornina suchá</t>
  </si>
  <si>
    <t>-1549559064</t>
  </si>
  <si>
    <t>13</t>
  </si>
  <si>
    <t>985232111</t>
  </si>
  <si>
    <t>Hloubkové spárování zdiva aktivovanou maltou spára hl do 80 mm dl do 6 m/m2</t>
  </si>
  <si>
    <t>890808499</t>
  </si>
  <si>
    <t>Vodorovné konstrukce</t>
  </si>
  <si>
    <t>14</t>
  </si>
  <si>
    <t>421941521</t>
  </si>
  <si>
    <t>Demontáž podlahových plechů bez výztuh na mostech</t>
  </si>
  <si>
    <t>775987945</t>
  </si>
  <si>
    <t>421941111</t>
  </si>
  <si>
    <t>Zřízení podlahy z plechu na mostnicích, chodnících nebo revizních lávkách</t>
  </si>
  <si>
    <t>1065360290</t>
  </si>
  <si>
    <t>16</t>
  </si>
  <si>
    <t>429173112</t>
  </si>
  <si>
    <t>Přizvednutí a spuštění kcí hmotnosti přes 10 do 50 t</t>
  </si>
  <si>
    <t>-985710156</t>
  </si>
  <si>
    <t>Komunikace pozemní</t>
  </si>
  <si>
    <t>17</t>
  </si>
  <si>
    <t>521271921</t>
  </si>
  <si>
    <t>Dotažení mostnicového šroubu po dosednutí vlivem provozu</t>
  </si>
  <si>
    <t>kus</t>
  </si>
  <si>
    <t>956722221</t>
  </si>
  <si>
    <t>20*2</t>
  </si>
  <si>
    <t>18</t>
  </si>
  <si>
    <t>M</t>
  </si>
  <si>
    <t>60815365</t>
  </si>
  <si>
    <t>mostnice dřevěná impregnovaná olejem DB 240x260mm dl 2,4m</t>
  </si>
  <si>
    <t>1037921586</t>
  </si>
  <si>
    <t>(1+20+1)*0,14976</t>
  </si>
  <si>
    <t>19</t>
  </si>
  <si>
    <t>521272215</t>
  </si>
  <si>
    <t>Demontáž mostnic s odsunem hmot mimo objekt mostu</t>
  </si>
  <si>
    <t>-1606282109</t>
  </si>
  <si>
    <t>20</t>
  </si>
  <si>
    <t>521273122</t>
  </si>
  <si>
    <t>Výroba dřevěných mostnic železničního mostu s převýšení do 75 mm s 1 klínem</t>
  </si>
  <si>
    <t>-1266225228</t>
  </si>
  <si>
    <t>521273222</t>
  </si>
  <si>
    <t>Montáž dřevěných mostnic železničního mostu s převýšení do 75 mm s 1 klínem</t>
  </si>
  <si>
    <t>-1058409123</t>
  </si>
  <si>
    <t>22</t>
  </si>
  <si>
    <t>521281111</t>
  </si>
  <si>
    <t>Výroba pozednic železničního mostu z tvrdého dřeva</t>
  </si>
  <si>
    <t>1908100022</t>
  </si>
  <si>
    <t>1+1</t>
  </si>
  <si>
    <t>23</t>
  </si>
  <si>
    <t>521281211</t>
  </si>
  <si>
    <t>Montáž pozednic železničního mostu z tvrdého dřeva</t>
  </si>
  <si>
    <t>-2117876061</t>
  </si>
  <si>
    <t>24</t>
  </si>
  <si>
    <t>521283221</t>
  </si>
  <si>
    <t>Demontáž pozednic včetně odstranění štěrkového podsypu</t>
  </si>
  <si>
    <t>219694406</t>
  </si>
  <si>
    <t>25</t>
  </si>
  <si>
    <t>521371511</t>
  </si>
  <si>
    <t>Montáž kolejnic na mostech s mostnicemi soustavy S49, T</t>
  </si>
  <si>
    <t>-79855321</t>
  </si>
  <si>
    <t>12,5*2"délka OK</t>
  </si>
  <si>
    <t>26</t>
  </si>
  <si>
    <t>525971111</t>
  </si>
  <si>
    <t>Demontáž kolejnic na mostech s mostnicemi hmotnosti do 50 kg/m</t>
  </si>
  <si>
    <t>1645161077</t>
  </si>
  <si>
    <t>Úpravy povrchů, podlahy a osazování výplní</t>
  </si>
  <si>
    <t>27</t>
  </si>
  <si>
    <t>628613223</t>
  </si>
  <si>
    <t>Protikorozní ochrana OK mostu III.tř.-základní a podkladní epoxidový, vrchní PU nátěr bez metalizace</t>
  </si>
  <si>
    <t>-2037664991</t>
  </si>
  <si>
    <t>118</t>
  </si>
  <si>
    <t>28</t>
  </si>
  <si>
    <t>628613224</t>
  </si>
  <si>
    <t>Protikorozní ochrana OK mostu IV.tř.- základní a podkladní epoxidový, vrchní PU nátěr bez metalizace</t>
  </si>
  <si>
    <t>1765196430</t>
  </si>
  <si>
    <t>50+105"hlavní nosníky a podlahové plechy</t>
  </si>
  <si>
    <t>29</t>
  </si>
  <si>
    <t>628613911</t>
  </si>
  <si>
    <t>Mechanické vyčištění hloubkové koroze mezi jednotlivými prvky OK mostů</t>
  </si>
  <si>
    <t>229788637</t>
  </si>
  <si>
    <t>30</t>
  </si>
  <si>
    <t>629995101</t>
  </si>
  <si>
    <t>Očištění vnějších ploch tlakovou vodou</t>
  </si>
  <si>
    <t>1764848541</t>
  </si>
  <si>
    <t>31</t>
  </si>
  <si>
    <t>629995201</t>
  </si>
  <si>
    <t>Očištění vnějších ploch otryskáním sušeným křemičitým pískem</t>
  </si>
  <si>
    <t>-1534282876</t>
  </si>
  <si>
    <t>Ostatní konstrukce a práce-bourání</t>
  </si>
  <si>
    <t>32</t>
  </si>
  <si>
    <t>911121211</t>
  </si>
  <si>
    <t>Výroba ocelového zábradli při opravách mostů</t>
  </si>
  <si>
    <t>-1733018427</t>
  </si>
  <si>
    <t>15,3+14,8</t>
  </si>
  <si>
    <t>33</t>
  </si>
  <si>
    <t>911121311</t>
  </si>
  <si>
    <t>Montáž ocelového zábradli při opravách mostů</t>
  </si>
  <si>
    <t>92504545</t>
  </si>
  <si>
    <t>34</t>
  </si>
  <si>
    <t>13010R01</t>
  </si>
  <si>
    <t>úhelník ocelový rovnostranný jakost 11 375 70x70x8mm</t>
  </si>
  <si>
    <t>1444974951</t>
  </si>
  <si>
    <t>30,1*8,4/1000</t>
  </si>
  <si>
    <t>35</t>
  </si>
  <si>
    <t>938905311</t>
  </si>
  <si>
    <t>Údržba OK mostů - očistění, nátěr, namazání ložisek</t>
  </si>
  <si>
    <t>574626636</t>
  </si>
  <si>
    <t>36</t>
  </si>
  <si>
    <t>938905312</t>
  </si>
  <si>
    <t>Údržba OK mostů - vysekání obetonávky ložisek a zalití ložiskových desek</t>
  </si>
  <si>
    <t>-70814138</t>
  </si>
  <si>
    <t>37</t>
  </si>
  <si>
    <t>941111111</t>
  </si>
  <si>
    <t>Montáž lešení řadového trubkového lehkého s podlahami zatížení do 200 kg/m2 š od 0,6 do 0,9 m v do 10 m</t>
  </si>
  <si>
    <t>936477681</t>
  </si>
  <si>
    <t>2*(5,0*5,45)"opěry</t>
  </si>
  <si>
    <t xml:space="preserve">(5,0*15,8)/2+(5,0*17,3)/2+(5,0*16,8)/2+(5,0*11,3)/2"křídla </t>
  </si>
  <si>
    <t>38</t>
  </si>
  <si>
    <t>941111811</t>
  </si>
  <si>
    <t>Demontáž lešení řadového trubkového lehkého s podlahami zatížení do 200 kg/m2 š od 0,6 do 0,9 m v do 10 m</t>
  </si>
  <si>
    <t>-1908949055</t>
  </si>
  <si>
    <t>39</t>
  </si>
  <si>
    <t>941112211</t>
  </si>
  <si>
    <t>Příplatek k lešení řadovému trubkovému lehkému bez podlah š 0,9 m v 10 m za první a ZKD den použití</t>
  </si>
  <si>
    <t>437030435</t>
  </si>
  <si>
    <t>207,5*20</t>
  </si>
  <si>
    <t>40</t>
  </si>
  <si>
    <t>944611111</t>
  </si>
  <si>
    <t>Montáž ochranné plachty z textilie z umělých vláken</t>
  </si>
  <si>
    <t>970597364</t>
  </si>
  <si>
    <t>10*8</t>
  </si>
  <si>
    <t>41</t>
  </si>
  <si>
    <t>944611121.R</t>
  </si>
  <si>
    <t>Montáž ochranné geotextilie</t>
  </si>
  <si>
    <t>-1610201436</t>
  </si>
  <si>
    <t>P</t>
  </si>
  <si>
    <t>Poznámka k položce:_x000d_
uložení na spodní část lešení pod konstrukci( jako separační vrstva) + ochrana obou břehů</t>
  </si>
  <si>
    <t>10*5</t>
  </si>
  <si>
    <t>42</t>
  </si>
  <si>
    <t>69311082</t>
  </si>
  <si>
    <t>geotextilie netkaná separační, ochranná, filtrační, drenážní PP 500g/m2</t>
  </si>
  <si>
    <t>521436169</t>
  </si>
  <si>
    <t>43</t>
  </si>
  <si>
    <t>944611211</t>
  </si>
  <si>
    <t>Příplatek k ochranné plachtě za první a ZKD den použití</t>
  </si>
  <si>
    <t>-521532350</t>
  </si>
  <si>
    <t>50*20</t>
  </si>
  <si>
    <t>44</t>
  </si>
  <si>
    <t>944611811</t>
  </si>
  <si>
    <t>Demontáž ochranné plachty z textilie z umělých vláken</t>
  </si>
  <si>
    <t>1527781300</t>
  </si>
  <si>
    <t>45</t>
  </si>
  <si>
    <t>946211121</t>
  </si>
  <si>
    <t>Montáž lešení zavěšeného trubkového na potrubních mostech zatížení tř. 2 do 100 kg/m2 v do 10 m</t>
  </si>
  <si>
    <t>-1613107742</t>
  </si>
  <si>
    <t xml:space="preserve">5*10 " spodní  plocha pod konstrukcí"</t>
  </si>
  <si>
    <t>46</t>
  </si>
  <si>
    <t>946211221</t>
  </si>
  <si>
    <t>Příplatek k lešení zavěšenému trubkovému na mostech 100 kg/m2 v 10 m za první a ZKD den použití</t>
  </si>
  <si>
    <t>-311746852</t>
  </si>
  <si>
    <t>47,5*30</t>
  </si>
  <si>
    <t>47</t>
  </si>
  <si>
    <t>946211821</t>
  </si>
  <si>
    <t>Demontáž lešení zavěšeného trubkového na potrubních mostech zatížení tř. 2 do 100 kg/m2 v do 10 m</t>
  </si>
  <si>
    <t>-484720671</t>
  </si>
  <si>
    <t>48</t>
  </si>
  <si>
    <t>952711400.R</t>
  </si>
  <si>
    <t>Bezpeč.značení na mostní objekty-žlutočerné šrafování</t>
  </si>
  <si>
    <t>124679999</t>
  </si>
  <si>
    <t xml:space="preserve">Poznámka k položce:_x000d_
Žlutočerné šrafování  na krajních zábradelních sloupcích mostu - 4 ks</t>
  </si>
  <si>
    <t>4"zábradlí</t>
  </si>
  <si>
    <t>49</t>
  </si>
  <si>
    <t>966075141</t>
  </si>
  <si>
    <t>Odstranění kovového zábradlí vcelku</t>
  </si>
  <si>
    <t>-112251591</t>
  </si>
  <si>
    <t>15,26+14,80</t>
  </si>
  <si>
    <t>50</t>
  </si>
  <si>
    <t>985223211</t>
  </si>
  <si>
    <t>Přezdívání kamenného zdiva do aktivované malty přes 1 do 3 m3</t>
  </si>
  <si>
    <t>-1133404372</t>
  </si>
  <si>
    <t>51</t>
  </si>
  <si>
    <t>583807570</t>
  </si>
  <si>
    <t>kámen lomový soklový (10 t = 6,2 m3)</t>
  </si>
  <si>
    <t>-587914152</t>
  </si>
  <si>
    <t>2,0*3,0</t>
  </si>
  <si>
    <t>52</t>
  </si>
  <si>
    <t>985233121</t>
  </si>
  <si>
    <t>Úprava spár po spárování zdiva uhlazením spára dl přes 6 do 12 m/m2</t>
  </si>
  <si>
    <t>580977210</t>
  </si>
  <si>
    <t>53</t>
  </si>
  <si>
    <t>985311112</t>
  </si>
  <si>
    <t>Reprofilace stěn cementovou sanační maltou tl přes 10 do 20 mm</t>
  </si>
  <si>
    <t>-2073819907</t>
  </si>
  <si>
    <t>54</t>
  </si>
  <si>
    <t>985311911</t>
  </si>
  <si>
    <t>Příplatek při reprofilaci sanační maltou za práci ve stísněném prostoru</t>
  </si>
  <si>
    <t>1319420494</t>
  </si>
  <si>
    <t>55</t>
  </si>
  <si>
    <t>985324211</t>
  </si>
  <si>
    <t>Ochranný akrylátový nátěr betonu dvojnásobný s impregnací (OS-B)</t>
  </si>
  <si>
    <t>-372520563</t>
  </si>
  <si>
    <t>997</t>
  </si>
  <si>
    <t>Přesun sutě</t>
  </si>
  <si>
    <t>56</t>
  </si>
  <si>
    <t>997013501</t>
  </si>
  <si>
    <t>Odvoz suti a vybouraných hmot na skládku nebo meziskládku do 1 km se složením</t>
  </si>
  <si>
    <t>432043756</t>
  </si>
  <si>
    <t>57</t>
  </si>
  <si>
    <t>997013509</t>
  </si>
  <si>
    <t>Příplatek k odvozu suti a vybouraných hmot na skládku ZKD 1 km přes 1 km</t>
  </si>
  <si>
    <t>604757520</t>
  </si>
  <si>
    <t>48,352*80</t>
  </si>
  <si>
    <t>58</t>
  </si>
  <si>
    <t>997013631</t>
  </si>
  <si>
    <t>Poplatek za uložení na skládce (skládkovné) stavebního odpadu směsného kód odpadu 17 09 04</t>
  </si>
  <si>
    <t>1848645110</t>
  </si>
  <si>
    <t>59</t>
  </si>
  <si>
    <t>997013843</t>
  </si>
  <si>
    <t>Poplatek za uložení na skládce (skládkovné) odpadu po otryskávání s obsahem nebezpečných látek kód odpadu 12 01 16</t>
  </si>
  <si>
    <t>286373702</t>
  </si>
  <si>
    <t>(118+155)*0,030"otryskání oceli</t>
  </si>
  <si>
    <t>60</t>
  </si>
  <si>
    <t>997211621</t>
  </si>
  <si>
    <t>Ekologická likvidace mostnic - drcení a odvoz do 20 km</t>
  </si>
  <si>
    <t>-809439530</t>
  </si>
  <si>
    <t>61</t>
  </si>
  <si>
    <t>997241528</t>
  </si>
  <si>
    <t>Nakládání nebo překládání vybouraných hmot</t>
  </si>
  <si>
    <t>1672062573</t>
  </si>
  <si>
    <t>998</t>
  </si>
  <si>
    <t>Přesun hmot</t>
  </si>
  <si>
    <t>62</t>
  </si>
  <si>
    <t>998212111</t>
  </si>
  <si>
    <t>Přesun hmot pro mosty zděné, monolitické betonové nebo ocelové v do 20 m</t>
  </si>
  <si>
    <t>-1376263215</t>
  </si>
  <si>
    <t>63</t>
  </si>
  <si>
    <t>998212191</t>
  </si>
  <si>
    <t>Příplatek k přesunu hmot pro mosty zděné nebo monolitické za zvětšený přesun do 1000 m</t>
  </si>
  <si>
    <t>1593808298</t>
  </si>
  <si>
    <t>OST</t>
  </si>
  <si>
    <t>Ostatní</t>
  </si>
  <si>
    <t>SO1-02 - Železniční svršek 49,702</t>
  </si>
  <si>
    <t>5955101025</t>
  </si>
  <si>
    <t>Kamenivo drcené drť frakce 4/8</t>
  </si>
  <si>
    <t>-330041559</t>
  </si>
  <si>
    <t>5905095010</t>
  </si>
  <si>
    <t>Úprava kolejového lože ojediněle ručně v koleji lože otevřené</t>
  </si>
  <si>
    <t>-1780061671</t>
  </si>
  <si>
    <t>Poznámka k položce:_x000d_
Metr koleje=m</t>
  </si>
  <si>
    <t>15,0*2</t>
  </si>
  <si>
    <t>5958134040</t>
  </si>
  <si>
    <t>Součásti upevňovací kroužek pružný dvojitý Fe 6</t>
  </si>
  <si>
    <t>-38563789</t>
  </si>
  <si>
    <t>(20+2)*8</t>
  </si>
  <si>
    <t>5958173000</t>
  </si>
  <si>
    <t>Polyetylenové pásy v kotoučích</t>
  </si>
  <si>
    <t>-1728860338</t>
  </si>
  <si>
    <t>(20+2)*2*0,375*0,200</t>
  </si>
  <si>
    <t>5958134080</t>
  </si>
  <si>
    <t>Součásti upevňovací vrtule R2 (160)</t>
  </si>
  <si>
    <t>-15190085</t>
  </si>
  <si>
    <t>5958128010</t>
  </si>
  <si>
    <t>Komplety ŽS 4 (šroub RS 1, matice M 24, podložka Fe6, svěrka ŽS4)</t>
  </si>
  <si>
    <t>-1648975068</t>
  </si>
  <si>
    <t>(20+2)*4</t>
  </si>
  <si>
    <t>5958158005</t>
  </si>
  <si>
    <t xml:space="preserve">Podložka pryžová pod patu kolejnice S49  183/126/6</t>
  </si>
  <si>
    <t>299741941</t>
  </si>
  <si>
    <t>38*2"pod kolejnice 2x25 m</t>
  </si>
  <si>
    <t>5907015016</t>
  </si>
  <si>
    <t>Ojedinělá výměna kolejnic stávající upevnění tvar S49, T, 49E1</t>
  </si>
  <si>
    <t>-1076738785</t>
  </si>
  <si>
    <t>Poznámka k položce:_x000d_
Metr kolejnice=m</t>
  </si>
  <si>
    <t>(25-12,5)*2"odečtena délka OK</t>
  </si>
  <si>
    <t>5909031010</t>
  </si>
  <si>
    <t>Úprava GPK koleje směrové a výškové uspořádání pražce dřevěné nebo ocelové</t>
  </si>
  <si>
    <t>kpl</t>
  </si>
  <si>
    <t>-320150770</t>
  </si>
  <si>
    <t>Poznámka k položce:_x000d_
Kilometr koleje=km</t>
  </si>
  <si>
    <t>5918001010</t>
  </si>
  <si>
    <t>Ostatní práce při údržbě výkony prováděné pomocí mechanizace - rypadlem</t>
  </si>
  <si>
    <t>hod</t>
  </si>
  <si>
    <t>-1358021679</t>
  </si>
  <si>
    <t>9903200200</t>
  </si>
  <si>
    <t>Přeprava mechanizace na místo prováděných prací o hmotnosti přes 12 t do 200 km</t>
  </si>
  <si>
    <t>512</t>
  </si>
  <si>
    <t>185243630</t>
  </si>
  <si>
    <t>SO1-03 - VRN 49,702</t>
  </si>
  <si>
    <t>VRN1 - Průzkumné, geodetické a projektové práce</t>
  </si>
  <si>
    <t>VRN3 - Zařízení staveniště</t>
  </si>
  <si>
    <t>VRN4 - Inženýrská činnost</t>
  </si>
  <si>
    <t>VRN6 - Územní vlivy</t>
  </si>
  <si>
    <t>VRN7 - Provozní vlivy</t>
  </si>
  <si>
    <t>VRN8 - Přesun stavebních kapacit</t>
  </si>
  <si>
    <t>VRN1</t>
  </si>
  <si>
    <t>Průzkumné, geodetické a projektové práce</t>
  </si>
  <si>
    <t>012203000</t>
  </si>
  <si>
    <t>Geodetické práce při provádění stavby</t>
  </si>
  <si>
    <t>-794723026</t>
  </si>
  <si>
    <t>013254000</t>
  </si>
  <si>
    <t>Dokumentace skutečného provedení stavby</t>
  </si>
  <si>
    <t>-1776604246</t>
  </si>
  <si>
    <t>Poznámka k položce:_x000d_
DSPS 2x, vč.digitální podoby</t>
  </si>
  <si>
    <t>VRN3</t>
  </si>
  <si>
    <t>Zařízení staveniště</t>
  </si>
  <si>
    <t>030001000</t>
  </si>
  <si>
    <t>1469458428</t>
  </si>
  <si>
    <t>Poznámka k položce:_x000d_
včetně pronájmů pozemků</t>
  </si>
  <si>
    <t>034002000</t>
  </si>
  <si>
    <t>Zabezpečení staveniště</t>
  </si>
  <si>
    <t>-2141683326</t>
  </si>
  <si>
    <t>Poznámka k položce:_x000d_
zabezpečení staveniště mimo pracovní dobu, cca 45 dnů</t>
  </si>
  <si>
    <t>039002000</t>
  </si>
  <si>
    <t>Zrušení zařízení staveniště</t>
  </si>
  <si>
    <t>-1509657408</t>
  </si>
  <si>
    <t>Poznámka k položce:_x000d_
včetně uvedení dotčených pozemků do původního stavu</t>
  </si>
  <si>
    <t>VRN4</t>
  </si>
  <si>
    <t>Inženýrská činnost</t>
  </si>
  <si>
    <t>042903000</t>
  </si>
  <si>
    <t>Ostatní posudky</t>
  </si>
  <si>
    <t>1933138918</t>
  </si>
  <si>
    <t>Poznámka k položce:_x000d_
rozbory odpadů na PCB a těžké kovy</t>
  </si>
  <si>
    <t>VRN6</t>
  </si>
  <si>
    <t>Územní vlivy</t>
  </si>
  <si>
    <t>060001000</t>
  </si>
  <si>
    <t>-771386023</t>
  </si>
  <si>
    <t>065002000</t>
  </si>
  <si>
    <t>Mimostaveništní doprava materiálů</t>
  </si>
  <si>
    <t>1798382710</t>
  </si>
  <si>
    <t>Poznámka k položce:_x000d_
přepravy, které nejsou zakalkulovány v rozpočtu</t>
  </si>
  <si>
    <t>VRN7</t>
  </si>
  <si>
    <t>Provozní vlivy</t>
  </si>
  <si>
    <t>070001000</t>
  </si>
  <si>
    <t>-316847788</t>
  </si>
  <si>
    <t>072103011</t>
  </si>
  <si>
    <t>Zajištění DIO komunikace I.třídy, 1/2 vozovky, vč.dopravního značení</t>
  </si>
  <si>
    <t>1024</t>
  </si>
  <si>
    <t>168008352</t>
  </si>
  <si>
    <t>VRN8</t>
  </si>
  <si>
    <t>Přesun stavebních kapacit</t>
  </si>
  <si>
    <t>081103000</t>
  </si>
  <si>
    <t>Denní doprava pracovníků na pracoviště</t>
  </si>
  <si>
    <t>695783789</t>
  </si>
  <si>
    <t>SO2-01 - Most 50,917</t>
  </si>
  <si>
    <t>4*5,0*5,0</t>
  </si>
  <si>
    <t>-1954110740</t>
  </si>
  <si>
    <t>25682996</t>
  </si>
  <si>
    <t>-46712043</t>
  </si>
  <si>
    <t>-1692810502</t>
  </si>
  <si>
    <t>-1818584977</t>
  </si>
  <si>
    <t>-317035147</t>
  </si>
  <si>
    <t>825155776</t>
  </si>
  <si>
    <t>25,15+37,2"hlavní nosníky a podlahové plechy</t>
  </si>
  <si>
    <t>-1124794022</t>
  </si>
  <si>
    <t>58,7+11,50" kamenné a betonové části</t>
  </si>
  <si>
    <t>429172111</t>
  </si>
  <si>
    <t>Výroba ocelových prvků pro opravu mostů šroubovaných nebo svařovaných do 100 kg</t>
  </si>
  <si>
    <t>kg</t>
  </si>
  <si>
    <t>93744041</t>
  </si>
  <si>
    <t>Poznámka k položce:_x000d_
ložiska a ložiskové desky</t>
  </si>
  <si>
    <t>429172212</t>
  </si>
  <si>
    <t>Montáž ocelových prvků pro opravu mostů šroubovaných nebo svařovaných přes 100 kg</t>
  </si>
  <si>
    <t>-2011620062</t>
  </si>
  <si>
    <t>130317550.R</t>
  </si>
  <si>
    <t>Ocel profilová - různé profily (tyče ploché, úhelníky,plechy...)</t>
  </si>
  <si>
    <t>1278616490</t>
  </si>
  <si>
    <t>Poznámka k položce:_x000d_
prvky pro zábradlí - hmotnost viz příloha E.2.9 zesílení zkorodovaných prvků konstrukce včetně podlahových nosníků - hmotnost viz příloha E.2.7</t>
  </si>
  <si>
    <t>1173166046</t>
  </si>
  <si>
    <t>1648873560</t>
  </si>
  <si>
    <t>-1577565774</t>
  </si>
  <si>
    <t>15*20</t>
  </si>
  <si>
    <t>1957922833</t>
  </si>
  <si>
    <t>5*5</t>
  </si>
  <si>
    <t>-1369379449</t>
  </si>
  <si>
    <t>-1471082382</t>
  </si>
  <si>
    <t>Poznámka k položce:_x000d_
závěrné zdi</t>
  </si>
  <si>
    <t>-723253342</t>
  </si>
  <si>
    <t>1,5*3,0</t>
  </si>
  <si>
    <t>-1788093258</t>
  </si>
  <si>
    <t>-1613004387</t>
  </si>
  <si>
    <t>14,949*80</t>
  </si>
  <si>
    <t>(42,85+62,35)*0,030"otryskání oceli</t>
  </si>
  <si>
    <t>-1272528831</t>
  </si>
  <si>
    <t>Poznámka k položce:_x000d_
pozednice</t>
  </si>
  <si>
    <t>-1571779154</t>
  </si>
  <si>
    <t>SO2-02 - Železniční svršek 50,917</t>
  </si>
  <si>
    <t>5 - Komunikace pozemní</t>
  </si>
  <si>
    <t>1051087420</t>
  </si>
  <si>
    <t>1687373851</t>
  </si>
  <si>
    <t>2*8</t>
  </si>
  <si>
    <t>-8500967</t>
  </si>
  <si>
    <t>1749879869</t>
  </si>
  <si>
    <t>(8+2)*4</t>
  </si>
  <si>
    <t>880984138</t>
  </si>
  <si>
    <t>15*2</t>
  </si>
  <si>
    <t>-275193385</t>
  </si>
  <si>
    <t>-2092295910</t>
  </si>
  <si>
    <t>Poznámka k položce:_x000d_
Metr kolejnice=m_x000d_
Demontáž a zpětná montáž kolejnic před a za mostem.</t>
  </si>
  <si>
    <t>8,0*2</t>
  </si>
  <si>
    <t>31198237R</t>
  </si>
  <si>
    <t>Výměna opotřebovaných částí včetně dodávky přímého upevnění na mostě (polyamidové vložky s excentrem, polyamidové kroužky, pryžové podložky)</t>
  </si>
  <si>
    <t>-366952936</t>
  </si>
  <si>
    <t>4*8</t>
  </si>
  <si>
    <t>5907050020</t>
  </si>
  <si>
    <t>Dělení kolejnic řezáním nebo rozbroušením soustavy S49 nebo T</t>
  </si>
  <si>
    <t>-1250856631</t>
  </si>
  <si>
    <t>Poznámka k položce:_x000d_
Řez=kus</t>
  </si>
  <si>
    <t>5908065120</t>
  </si>
  <si>
    <t>Ojedinělé dotahování upevňovadel s protáčením závitů šroub svěrkový</t>
  </si>
  <si>
    <t>-151035994</t>
  </si>
  <si>
    <t>Poznámka k položce:_x000d_
Dotažení upevňovadel před a za mostem. (75 + 75 m)</t>
  </si>
  <si>
    <t>(1520*0,150)*2</t>
  </si>
  <si>
    <t>-162923595</t>
  </si>
  <si>
    <t>5910020130</t>
  </si>
  <si>
    <t>Svařování kolejnic termitem plný předehřev standardní spára svar jednotlivý tv. S49, T</t>
  </si>
  <si>
    <t>svar</t>
  </si>
  <si>
    <t>-485258130</t>
  </si>
  <si>
    <t>856232032</t>
  </si>
  <si>
    <t>-1491473255</t>
  </si>
  <si>
    <t>SO2-03 - VRN 50,917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</si>
  <si>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</si>
  <si>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</si>
  <si>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</si>
  <si>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</si>
  <si>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</si>
  <si>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</si>
  <si>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</si>
  <si>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</si>
  <si>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</si>
  <si>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012203000.1</t>
  </si>
  <si>
    <t>-2057533119</t>
  </si>
  <si>
    <t>013254000.1</t>
  </si>
  <si>
    <t>-1714446220</t>
  </si>
  <si>
    <t>030001000.1</t>
  </si>
  <si>
    <t>681480832</t>
  </si>
  <si>
    <t>034002000.1</t>
  </si>
  <si>
    <t>166245669</t>
  </si>
  <si>
    <t>039002000.1</t>
  </si>
  <si>
    <t>-472229514</t>
  </si>
  <si>
    <t>042903000.1</t>
  </si>
  <si>
    <t>1877510869</t>
  </si>
  <si>
    <t>060001000.1</t>
  </si>
  <si>
    <t>-1572627303</t>
  </si>
  <si>
    <t>065002000.1</t>
  </si>
  <si>
    <t>-104977344</t>
  </si>
  <si>
    <t>070001000.1</t>
  </si>
  <si>
    <t>1584930703</t>
  </si>
  <si>
    <t>Zajištění DIO účelové komunikace</t>
  </si>
  <si>
    <t>216589162</t>
  </si>
  <si>
    <t>081103000.1</t>
  </si>
  <si>
    <t>-715727602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</si>
</sst>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65423005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 xml:space="preserve">Oprava mostů v km 49,702 a km 50,917 na trati  Horažďovice-Klatovy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19. 1. 2023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státní organizace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ROUND(SUM(AG95:AG100),2)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ROUND(SUM(AS95:AS100),2)</f>
        <v>0</v>
      </c>
      <c r="AT94" s="113">
        <f>ROUND(SUM(AV94:AW94),2)</f>
        <v>0</v>
      </c>
      <c r="AU94" s="114">
        <f>ROUND(SUM(AU95:AU100),5)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ROUND(SUM(AZ95:AZ100),2)</f>
        <v>0</v>
      </c>
      <c r="BA94" s="113">
        <f>ROUND(SUM(BA95:BA100),2)</f>
        <v>0</v>
      </c>
      <c r="BB94" s="113">
        <f>ROUND(SUM(BB95:BB100),2)</f>
        <v>0</v>
      </c>
      <c r="BC94" s="113">
        <f>ROUND(SUM(BC95:BC100),2)</f>
        <v>0</v>
      </c>
      <c r="BD94" s="115">
        <f>ROUND(SUM(BD95:BD100),2)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'SO1-01 - Most 49,702'!J30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'SO1-01 - Most 49,702'!P127</f>
        <v>0</v>
      </c>
      <c r="AV95" s="127">
        <f>'SO1-01 - Most 49,702'!J33</f>
        <v>0</v>
      </c>
      <c r="AW95" s="127">
        <f>'SO1-01 - Most 49,702'!J34</f>
        <v>0</v>
      </c>
      <c r="AX95" s="127">
        <f>'SO1-01 - Most 49,702'!J35</f>
        <v>0</v>
      </c>
      <c r="AY95" s="127">
        <f>'SO1-01 - Most 49,702'!J36</f>
        <v>0</v>
      </c>
      <c r="AZ95" s="127">
        <f>'SO1-01 - Most 49,702'!F33</f>
        <v>0</v>
      </c>
      <c r="BA95" s="127">
        <f>'SO1-01 - Most 49,702'!F34</f>
        <v>0</v>
      </c>
      <c r="BB95" s="127">
        <f>'SO1-01 - Most 49,702'!F35</f>
        <v>0</v>
      </c>
      <c r="BC95" s="127">
        <f>'SO1-01 - Most 49,702'!F36</f>
        <v>0</v>
      </c>
      <c r="BD95" s="129">
        <f>'SO1-01 - Most 49,702'!F37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'SO1-02 - Železniční svrše...'!J30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'SO1-02 - Železniční svrše...'!P119</f>
        <v>0</v>
      </c>
      <c r="AV96" s="127">
        <f>'SO1-02 - Železniční svrše...'!J33</f>
        <v>0</v>
      </c>
      <c r="AW96" s="127">
        <f>'SO1-02 - Železniční svrše...'!J34</f>
        <v>0</v>
      </c>
      <c r="AX96" s="127">
        <f>'SO1-02 - Železniční svrše...'!J35</f>
        <v>0</v>
      </c>
      <c r="AY96" s="127">
        <f>'SO1-02 - Železniční svrše...'!J36</f>
        <v>0</v>
      </c>
      <c r="AZ96" s="127">
        <f>'SO1-02 - Železniční svrše...'!F33</f>
        <v>0</v>
      </c>
      <c r="BA96" s="127">
        <f>'SO1-02 - Železniční svrše...'!F34</f>
        <v>0</v>
      </c>
      <c r="BB96" s="127">
        <f>'SO1-02 - Železniční svrše...'!F35</f>
        <v>0</v>
      </c>
      <c r="BC96" s="127">
        <f>'SO1-02 - Železniční svrše...'!F36</f>
        <v>0</v>
      </c>
      <c r="BD96" s="129">
        <f>'SO1-02 - Železniční svrše...'!F37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'SO1-03 - VRN 49,702'!J30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'SO1-03 - VRN 49,702'!P122</f>
        <v>0</v>
      </c>
      <c r="AV97" s="127">
        <f>'SO1-03 - VRN 49,702'!J33</f>
        <v>0</v>
      </c>
      <c r="AW97" s="127">
        <f>'SO1-03 - VRN 49,702'!J34</f>
        <v>0</v>
      </c>
      <c r="AX97" s="127">
        <f>'SO1-03 - VRN 49,702'!J35</f>
        <v>0</v>
      </c>
      <c r="AY97" s="127">
        <f>'SO1-03 - VRN 49,702'!J36</f>
        <v>0</v>
      </c>
      <c r="AZ97" s="127">
        <f>'SO1-03 - VRN 49,702'!F33</f>
        <v>0</v>
      </c>
      <c r="BA97" s="127">
        <f>'SO1-03 - VRN 49,702'!F34</f>
        <v>0</v>
      </c>
      <c r="BB97" s="127">
        <f>'SO1-03 - VRN 49,702'!F35</f>
        <v>0</v>
      </c>
      <c r="BC97" s="127">
        <f>'SO1-03 - VRN 49,702'!F36</f>
        <v>0</v>
      </c>
      <c r="BD97" s="129">
        <f>'SO1-03 - VRN 49,702'!F37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7" customFormat="1" ht="16.5" customHeight="1">
      <c r="A98" s="118" t="s">
        <v>80</v>
      </c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'SO2-01 - Most 50,917'!J30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26">
        <v>0</v>
      </c>
      <c r="AT98" s="127">
        <f>ROUND(SUM(AV98:AW98),2)</f>
        <v>0</v>
      </c>
      <c r="AU98" s="128">
        <f>'SO2-01 - Most 50,917'!P126</f>
        <v>0</v>
      </c>
      <c r="AV98" s="127">
        <f>'SO2-01 - Most 50,917'!J33</f>
        <v>0</v>
      </c>
      <c r="AW98" s="127">
        <f>'SO2-01 - Most 50,917'!J34</f>
        <v>0</v>
      </c>
      <c r="AX98" s="127">
        <f>'SO2-01 - Most 50,917'!J35</f>
        <v>0</v>
      </c>
      <c r="AY98" s="127">
        <f>'SO2-01 - Most 50,917'!J36</f>
        <v>0</v>
      </c>
      <c r="AZ98" s="127">
        <f>'SO2-01 - Most 50,917'!F33</f>
        <v>0</v>
      </c>
      <c r="BA98" s="127">
        <f>'SO2-01 - Most 50,917'!F34</f>
        <v>0</v>
      </c>
      <c r="BB98" s="127">
        <f>'SO2-01 - Most 50,917'!F35</f>
        <v>0</v>
      </c>
      <c r="BC98" s="127">
        <f>'SO2-01 - Most 50,917'!F36</f>
        <v>0</v>
      </c>
      <c r="BD98" s="129">
        <f>'SO2-01 - Most 50,917'!F37</f>
        <v>0</v>
      </c>
      <c r="BE98" s="7"/>
      <c r="BT98" s="130" t="s">
        <v>84</v>
      </c>
      <c r="BV98" s="130" t="s">
        <v>78</v>
      </c>
      <c r="BW98" s="130" t="s">
        <v>95</v>
      </c>
      <c r="BX98" s="130" t="s">
        <v>5</v>
      </c>
      <c r="CL98" s="130" t="s">
        <v>1</v>
      </c>
      <c r="CM98" s="130" t="s">
        <v>86</v>
      </c>
    </row>
    <row r="99" s="7" customFormat="1" ht="16.5" customHeight="1">
      <c r="A99" s="118" t="s">
        <v>80</v>
      </c>
      <c r="B99" s="119"/>
      <c r="C99" s="120"/>
      <c r="D99" s="121" t="s">
        <v>96</v>
      </c>
      <c r="E99" s="121"/>
      <c r="F99" s="121"/>
      <c r="G99" s="121"/>
      <c r="H99" s="121"/>
      <c r="I99" s="122"/>
      <c r="J99" s="121" t="s">
        <v>97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'SO2-02 - Železniční svrše...'!J30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83</v>
      </c>
      <c r="AR99" s="125"/>
      <c r="AS99" s="126">
        <v>0</v>
      </c>
      <c r="AT99" s="127">
        <f>ROUND(SUM(AV99:AW99),2)</f>
        <v>0</v>
      </c>
      <c r="AU99" s="128">
        <f>'SO2-02 - Železniční svrše...'!P118</f>
        <v>0</v>
      </c>
      <c r="AV99" s="127">
        <f>'SO2-02 - Železniční svrše...'!J33</f>
        <v>0</v>
      </c>
      <c r="AW99" s="127">
        <f>'SO2-02 - Železniční svrše...'!J34</f>
        <v>0</v>
      </c>
      <c r="AX99" s="127">
        <f>'SO2-02 - Železniční svrše...'!J35</f>
        <v>0</v>
      </c>
      <c r="AY99" s="127">
        <f>'SO2-02 - Železniční svrše...'!J36</f>
        <v>0</v>
      </c>
      <c r="AZ99" s="127">
        <f>'SO2-02 - Železniční svrše...'!F33</f>
        <v>0</v>
      </c>
      <c r="BA99" s="127">
        <f>'SO2-02 - Železniční svrše...'!F34</f>
        <v>0</v>
      </c>
      <c r="BB99" s="127">
        <f>'SO2-02 - Železniční svrše...'!F35</f>
        <v>0</v>
      </c>
      <c r="BC99" s="127">
        <f>'SO2-02 - Železniční svrše...'!F36</f>
        <v>0</v>
      </c>
      <c r="BD99" s="129">
        <f>'SO2-02 - Železniční svrše...'!F37</f>
        <v>0</v>
      </c>
      <c r="BE99" s="7"/>
      <c r="BT99" s="130" t="s">
        <v>84</v>
      </c>
      <c r="BV99" s="130" t="s">
        <v>78</v>
      </c>
      <c r="BW99" s="130" t="s">
        <v>98</v>
      </c>
      <c r="BX99" s="130" t="s">
        <v>5</v>
      </c>
      <c r="CL99" s="130" t="s">
        <v>1</v>
      </c>
      <c r="CM99" s="130" t="s">
        <v>86</v>
      </c>
    </row>
    <row r="100" s="7" customFormat="1" ht="16.5" customHeight="1">
      <c r="A100" s="118" t="s">
        <v>80</v>
      </c>
      <c r="B100" s="119"/>
      <c r="C100" s="120"/>
      <c r="D100" s="121" t="s">
        <v>99</v>
      </c>
      <c r="E100" s="121"/>
      <c r="F100" s="121"/>
      <c r="G100" s="121"/>
      <c r="H100" s="121"/>
      <c r="I100" s="122"/>
      <c r="J100" s="121" t="s">
        <v>100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'SO2-03 - VRN 50,917'!J30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83</v>
      </c>
      <c r="AR100" s="125"/>
      <c r="AS100" s="131">
        <v>0</v>
      </c>
      <c r="AT100" s="132">
        <f>ROUND(SUM(AV100:AW100),2)</f>
        <v>0</v>
      </c>
      <c r="AU100" s="133">
        <f>'SO2-03 - VRN 50,917'!P123</f>
        <v>0</v>
      </c>
      <c r="AV100" s="132">
        <f>'SO2-03 - VRN 50,917'!J33</f>
        <v>0</v>
      </c>
      <c r="AW100" s="132">
        <f>'SO2-03 - VRN 50,917'!J34</f>
        <v>0</v>
      </c>
      <c r="AX100" s="132">
        <f>'SO2-03 - VRN 50,917'!J35</f>
        <v>0</v>
      </c>
      <c r="AY100" s="132">
        <f>'SO2-03 - VRN 50,917'!J36</f>
        <v>0</v>
      </c>
      <c r="AZ100" s="132">
        <f>'SO2-03 - VRN 50,917'!F33</f>
        <v>0</v>
      </c>
      <c r="BA100" s="132">
        <f>'SO2-03 - VRN 50,917'!F34</f>
        <v>0</v>
      </c>
      <c r="BB100" s="132">
        <f>'SO2-03 - VRN 50,917'!F35</f>
        <v>0</v>
      </c>
      <c r="BC100" s="132">
        <f>'SO2-03 - VRN 50,917'!F36</f>
        <v>0</v>
      </c>
      <c r="BD100" s="134">
        <f>'SO2-03 - VRN 50,917'!F37</f>
        <v>0</v>
      </c>
      <c r="BE100" s="7"/>
      <c r="BT100" s="130" t="s">
        <v>84</v>
      </c>
      <c r="BV100" s="130" t="s">
        <v>78</v>
      </c>
      <c r="BW100" s="130" t="s">
        <v>101</v>
      </c>
      <c r="BX100" s="130" t="s">
        <v>5</v>
      </c>
      <c r="CL100" s="130" t="s">
        <v>1</v>
      </c>
      <c r="CM100" s="130" t="s">
        <v>86</v>
      </c>
    </row>
    <row r="101" s="2" customFormat="1" ht="30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sheetProtection sheet="1" formatColumns="0" formatRows="0" objects="1" scenarios="1" spinCount="100000" saltValue="Csn9yW13nN3SOO+QjXW2sryM6m0mgCZpBaLY8K4ht0CLrWFL7uZg5R78qMlkpkAfbMl0uYC4UceZVWqr6OU6xA==" hashValue="A2IJ7PhNpLSZ1qjhcs5vYbF5gqXn71TeREbOeJdPgeUYgTBmm0czfRV1vOMia5UL/FMsEPGPgw3hNKaHGquVuw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1-01 - Most 49,702'!C2" display="/"/>
    <hyperlink ref="A96" location="'SO1-02 - Železniční svrše...'!C2" display="/"/>
    <hyperlink ref="A97" location="'SO1-03 - VRN 49,702'!C2" display="/"/>
    <hyperlink ref="A98" location="'SO2-01 - Most 50,917'!C2" display="/"/>
    <hyperlink ref="A99" location="'SO2-02 - Železniční svrše...'!C2" display="/"/>
    <hyperlink ref="A100" location="'SO2-03 - VRN 50,917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 xml:space="preserve">Oprava mostů v km 49,702 a km 50,917 na trati  Horažďovice-Klatovy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ROUND((SUM(BE127:BE264)),  2)</f>
        <v>0</v>
      </c>
      <c r="G33" s="37"/>
      <c r="H33" s="37"/>
      <c r="I33" s="154">
        <v>0.20999999999999999</v>
      </c>
      <c r="J33" s="153">
        <f>ROUND(((SUM(BE127:BE264))*I33),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ROUND((SUM(BF127:BF264)),  2)</f>
        <v>0</v>
      </c>
      <c r="G34" s="37"/>
      <c r="H34" s="37"/>
      <c r="I34" s="154">
        <v>0.14999999999999999</v>
      </c>
      <c r="J34" s="153">
        <f>ROUND(((SUM(BF127:BF264))*I34),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ROUND((SUM(BG127:BG264)),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ROUND((SUM(BH127:BH264)),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ROUND((SUM(BI127:BI264)),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 xml:space="preserve">Oprava mostů v km 49,702 a km 50,917 na trati  Horažďovice-Klatovy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SO1-01 - Most 49,702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J146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J153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J159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J163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J188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J198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J250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119</v>
      </c>
      <c r="E106" s="187"/>
      <c r="F106" s="187"/>
      <c r="G106" s="187"/>
      <c r="H106" s="187"/>
      <c r="I106" s="187"/>
      <c r="J106" s="188">
        <f>J261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120</v>
      </c>
      <c r="E107" s="181"/>
      <c r="F107" s="181"/>
      <c r="G107" s="181"/>
      <c r="H107" s="181"/>
      <c r="I107" s="181"/>
      <c r="J107" s="182">
        <f>J264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121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6.25" customHeight="1">
      <c r="A117" s="37"/>
      <c r="B117" s="38"/>
      <c r="C117" s="39"/>
      <c r="D117" s="39"/>
      <c r="E117" s="173" t="str">
        <f>E7</f>
        <v xml:space="preserve">Oprava mostů v km 49,702 a km 50,917 na trati  Horažďovice-Klatovy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103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SO1-01 - Most 49,702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 xml:space="preserve"> </v>
      </c>
      <c r="G121" s="39"/>
      <c r="H121" s="39"/>
      <c r="I121" s="31" t="s">
        <v>22</v>
      </c>
      <c r="J121" s="78" t="str">
        <f>IF(J12="","",J12)</f>
        <v>19. 1. 2023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>Správa železnic, státní organizace</v>
      </c>
      <c r="G123" s="39"/>
      <c r="H123" s="39"/>
      <c r="I123" s="31" t="s">
        <v>32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30</v>
      </c>
      <c r="D124" s="39"/>
      <c r="E124" s="39"/>
      <c r="F124" s="26" t="str">
        <f>IF(E18="","",E18)</f>
        <v>Vyplň údaj</v>
      </c>
      <c r="G124" s="39"/>
      <c r="H124" s="39"/>
      <c r="I124" s="31" t="s">
        <v>34</v>
      </c>
      <c r="J124" s="35" t="str">
        <f>E24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122</v>
      </c>
      <c r="D126" s="193" t="s">
        <v>61</v>
      </c>
      <c r="E126" s="193" t="s">
        <v>57</v>
      </c>
      <c r="F126" s="193" t="s">
        <v>58</v>
      </c>
      <c r="G126" s="193" t="s">
        <v>123</v>
      </c>
      <c r="H126" s="193" t="s">
        <v>124</v>
      </c>
      <c r="I126" s="193" t="s">
        <v>125</v>
      </c>
      <c r="J126" s="194" t="s">
        <v>107</v>
      </c>
      <c r="K126" s="195" t="s">
        <v>126</v>
      </c>
      <c r="L126" s="196"/>
      <c r="M126" s="99" t="s">
        <v>1</v>
      </c>
      <c r="N126" s="100" t="s">
        <v>40</v>
      </c>
      <c r="O126" s="100" t="s">
        <v>127</v>
      </c>
      <c r="P126" s="100" t="s">
        <v>128</v>
      </c>
      <c r="Q126" s="100" t="s">
        <v>129</v>
      </c>
      <c r="R126" s="100" t="s">
        <v>130</v>
      </c>
      <c r="S126" s="100" t="s">
        <v>131</v>
      </c>
      <c r="T126" s="101" t="s">
        <v>132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133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P128+P264</f>
        <v>0</v>
      </c>
      <c r="Q127" s="103"/>
      <c r="R127" s="199">
        <f>R128+R264</f>
        <v>58.932808750999996</v>
      </c>
      <c r="S127" s="103"/>
      <c r="T127" s="200">
        <f>T128+T264</f>
        <v>48.352029999999992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109</v>
      </c>
      <c r="BK127" s="201">
        <f>BK128+BK264</f>
        <v>0</v>
      </c>
    </row>
    <row r="128" s="12" customFormat="1" ht="25.92" customHeight="1">
      <c r="A128" s="12"/>
      <c r="B128" s="202"/>
      <c r="C128" s="203"/>
      <c r="D128" s="204" t="s">
        <v>75</v>
      </c>
      <c r="E128" s="205" t="s">
        <v>134</v>
      </c>
      <c r="F128" s="205" t="s">
        <v>135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P129+P146+P153+P159+P163+P188+P198+P250+P261</f>
        <v>0</v>
      </c>
      <c r="Q128" s="210"/>
      <c r="R128" s="211">
        <f>R129+R146+R153+R159+R163+R188+R198+R250+R261</f>
        <v>58.932808750999996</v>
      </c>
      <c r="S128" s="210"/>
      <c r="T128" s="212">
        <f>T129+T146+T153+T159+T163+T188+T198+T250+T261</f>
        <v>48.352029999999992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76</v>
      </c>
      <c r="AY128" s="213" t="s">
        <v>136</v>
      </c>
      <c r="BK128" s="215">
        <f>BK129+BK146+BK153+BK159+BK163+BK188+BK198+BK250+BK261</f>
        <v>0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84</v>
      </c>
      <c r="F129" s="216" t="s">
        <v>137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SUM(P130:P145)</f>
        <v>0</v>
      </c>
      <c r="Q129" s="210"/>
      <c r="R129" s="211">
        <f>SUM(R130:R145)</f>
        <v>1.8642223600000001</v>
      </c>
      <c r="S129" s="210"/>
      <c r="T129" s="212">
        <f>SUM(T130:T145)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84</v>
      </c>
      <c r="AY129" s="213" t="s">
        <v>136</v>
      </c>
      <c r="BK129" s="215">
        <f>SUM(BK130:BK145)</f>
        <v>0</v>
      </c>
    </row>
    <row r="130" s="2" customFormat="1" ht="33" customHeight="1">
      <c r="A130" s="37"/>
      <c r="B130" s="38"/>
      <c r="C130" s="218" t="s">
        <v>84</v>
      </c>
      <c r="D130" s="218" t="s">
        <v>138</v>
      </c>
      <c r="E130" s="219" t="s">
        <v>139</v>
      </c>
      <c r="F130" s="220" t="s">
        <v>140</v>
      </c>
      <c r="G130" s="221" t="s">
        <v>141</v>
      </c>
      <c r="H130" s="222">
        <v>306.5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142</v>
      </c>
      <c r="AT130" s="230" t="s">
        <v>138</v>
      </c>
      <c r="AU130" s="230" t="s">
        <v>86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142</v>
      </c>
      <c r="BM130" s="230" t="s">
        <v>143</v>
      </c>
    </row>
    <row r="131" s="13" customFormat="1">
      <c r="A131" s="13"/>
      <c r="B131" s="232"/>
      <c r="C131" s="233"/>
      <c r="D131" s="234" t="s">
        <v>144</v>
      </c>
      <c r="E131" s="235" t="s">
        <v>1</v>
      </c>
      <c r="F131" s="236" t="s">
        <v>145</v>
      </c>
      <c r="G131" s="233"/>
      <c r="H131" s="237">
        <v>306.5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144</v>
      </c>
      <c r="AU131" s="243" t="s">
        <v>86</v>
      </c>
      <c r="AV131" s="13" t="s">
        <v>86</v>
      </c>
      <c r="AW131" s="13" t="s">
        <v>33</v>
      </c>
      <c r="AX131" s="13" t="s">
        <v>76</v>
      </c>
      <c r="AY131" s="243" t="s">
        <v>136</v>
      </c>
    </row>
    <row r="132" s="14" customFormat="1">
      <c r="A132" s="14"/>
      <c r="B132" s="244"/>
      <c r="C132" s="245"/>
      <c r="D132" s="234" t="s">
        <v>144</v>
      </c>
      <c r="E132" s="246" t="s">
        <v>1</v>
      </c>
      <c r="F132" s="247" t="s">
        <v>146</v>
      </c>
      <c r="G132" s="245"/>
      <c r="H132" s="248">
        <v>306.5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144</v>
      </c>
      <c r="AU132" s="254" t="s">
        <v>86</v>
      </c>
      <c r="AV132" s="14" t="s">
        <v>142</v>
      </c>
      <c r="AW132" s="14" t="s">
        <v>33</v>
      </c>
      <c r="AX132" s="14" t="s">
        <v>84</v>
      </c>
      <c r="AY132" s="254" t="s">
        <v>136</v>
      </c>
    </row>
    <row r="133" s="2" customFormat="1" ht="24.15" customHeight="1">
      <c r="A133" s="37"/>
      <c r="B133" s="38"/>
      <c r="C133" s="218" t="s">
        <v>86</v>
      </c>
      <c r="D133" s="218" t="s">
        <v>138</v>
      </c>
      <c r="E133" s="219" t="s">
        <v>147</v>
      </c>
      <c r="F133" s="220" t="s">
        <v>148</v>
      </c>
      <c r="G133" s="221" t="s">
        <v>141</v>
      </c>
      <c r="H133" s="222">
        <v>306.5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41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142</v>
      </c>
      <c r="AT133" s="230" t="s">
        <v>138</v>
      </c>
      <c r="AU133" s="230" t="s">
        <v>86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142</v>
      </c>
      <c r="BM133" s="230" t="s">
        <v>149</v>
      </c>
    </row>
    <row r="134" s="2" customFormat="1" ht="24.15" customHeight="1">
      <c r="A134" s="37"/>
      <c r="B134" s="38"/>
      <c r="C134" s="218" t="s">
        <v>150</v>
      </c>
      <c r="D134" s="218" t="s">
        <v>138</v>
      </c>
      <c r="E134" s="219" t="s">
        <v>151</v>
      </c>
      <c r="F134" s="220" t="s">
        <v>152</v>
      </c>
      <c r="G134" s="221" t="s">
        <v>153</v>
      </c>
      <c r="H134" s="222">
        <v>30.800000000000001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41</v>
      </c>
      <c r="O134" s="90"/>
      <c r="P134" s="228">
        <f>O134*H134</f>
        <v>0</v>
      </c>
      <c r="Q134" s="228">
        <v>0.060526700000000003</v>
      </c>
      <c r="R134" s="228">
        <f>Q134*H134</f>
        <v>1.8642223600000001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142</v>
      </c>
      <c r="AT134" s="230" t="s">
        <v>138</v>
      </c>
      <c r="AU134" s="230" t="s">
        <v>86</v>
      </c>
      <c r="AY134" s="16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84</v>
      </c>
      <c r="BK134" s="231">
        <f>ROUND(I134*H134,2)</f>
        <v>0</v>
      </c>
      <c r="BL134" s="16" t="s">
        <v>142</v>
      </c>
      <c r="BM134" s="230" t="s">
        <v>154</v>
      </c>
    </row>
    <row r="135" s="13" customFormat="1">
      <c r="A135" s="13"/>
      <c r="B135" s="232"/>
      <c r="C135" s="233"/>
      <c r="D135" s="234" t="s">
        <v>144</v>
      </c>
      <c r="E135" s="235" t="s">
        <v>1</v>
      </c>
      <c r="F135" s="236" t="s">
        <v>155</v>
      </c>
      <c r="G135" s="233"/>
      <c r="H135" s="237">
        <v>30.800000000000001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144</v>
      </c>
      <c r="AU135" s="243" t="s">
        <v>86</v>
      </c>
      <c r="AV135" s="13" t="s">
        <v>86</v>
      </c>
      <c r="AW135" s="13" t="s">
        <v>33</v>
      </c>
      <c r="AX135" s="13" t="s">
        <v>76</v>
      </c>
      <c r="AY135" s="243" t="s">
        <v>136</v>
      </c>
    </row>
    <row r="136" s="14" customFormat="1">
      <c r="A136" s="14"/>
      <c r="B136" s="244"/>
      <c r="C136" s="245"/>
      <c r="D136" s="234" t="s">
        <v>144</v>
      </c>
      <c r="E136" s="246" t="s">
        <v>1</v>
      </c>
      <c r="F136" s="247" t="s">
        <v>146</v>
      </c>
      <c r="G136" s="245"/>
      <c r="H136" s="248">
        <v>30.800000000000001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144</v>
      </c>
      <c r="AU136" s="254" t="s">
        <v>86</v>
      </c>
      <c r="AV136" s="14" t="s">
        <v>142</v>
      </c>
      <c r="AW136" s="14" t="s">
        <v>33</v>
      </c>
      <c r="AX136" s="14" t="s">
        <v>84</v>
      </c>
      <c r="AY136" s="254" t="s">
        <v>136</v>
      </c>
    </row>
    <row r="137" s="2" customFormat="1" ht="33" customHeight="1">
      <c r="A137" s="37"/>
      <c r="B137" s="38"/>
      <c r="C137" s="218" t="s">
        <v>142</v>
      </c>
      <c r="D137" s="218" t="s">
        <v>138</v>
      </c>
      <c r="E137" s="219" t="s">
        <v>156</v>
      </c>
      <c r="F137" s="220" t="s">
        <v>157</v>
      </c>
      <c r="G137" s="221" t="s">
        <v>158</v>
      </c>
      <c r="H137" s="222">
        <v>3.9199999999999999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41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142</v>
      </c>
      <c r="AT137" s="230" t="s">
        <v>138</v>
      </c>
      <c r="AU137" s="230" t="s">
        <v>86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84</v>
      </c>
      <c r="BK137" s="231">
        <f>ROUND(I137*H137,2)</f>
        <v>0</v>
      </c>
      <c r="BL137" s="16" t="s">
        <v>142</v>
      </c>
      <c r="BM137" s="230" t="s">
        <v>159</v>
      </c>
    </row>
    <row r="138" s="13" customFormat="1">
      <c r="A138" s="13"/>
      <c r="B138" s="232"/>
      <c r="C138" s="233"/>
      <c r="D138" s="234" t="s">
        <v>144</v>
      </c>
      <c r="E138" s="235" t="s">
        <v>1</v>
      </c>
      <c r="F138" s="236" t="s">
        <v>160</v>
      </c>
      <c r="G138" s="233"/>
      <c r="H138" s="237">
        <v>3.9199999999999999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144</v>
      </c>
      <c r="AU138" s="243" t="s">
        <v>86</v>
      </c>
      <c r="AV138" s="13" t="s">
        <v>86</v>
      </c>
      <c r="AW138" s="13" t="s">
        <v>33</v>
      </c>
      <c r="AX138" s="13" t="s">
        <v>76</v>
      </c>
      <c r="AY138" s="243" t="s">
        <v>136</v>
      </c>
    </row>
    <row r="139" s="14" customFormat="1">
      <c r="A139" s="14"/>
      <c r="B139" s="244"/>
      <c r="C139" s="245"/>
      <c r="D139" s="234" t="s">
        <v>144</v>
      </c>
      <c r="E139" s="246" t="s">
        <v>1</v>
      </c>
      <c r="F139" s="247" t="s">
        <v>146</v>
      </c>
      <c r="G139" s="245"/>
      <c r="H139" s="248">
        <v>3.9199999999999999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144</v>
      </c>
      <c r="AU139" s="254" t="s">
        <v>86</v>
      </c>
      <c r="AV139" s="14" t="s">
        <v>142</v>
      </c>
      <c r="AW139" s="14" t="s">
        <v>33</v>
      </c>
      <c r="AX139" s="14" t="s">
        <v>84</v>
      </c>
      <c r="AY139" s="254" t="s">
        <v>136</v>
      </c>
    </row>
    <row r="140" s="2" customFormat="1" ht="24.15" customHeight="1">
      <c r="A140" s="37"/>
      <c r="B140" s="38"/>
      <c r="C140" s="218" t="s">
        <v>161</v>
      </c>
      <c r="D140" s="218" t="s">
        <v>138</v>
      </c>
      <c r="E140" s="219" t="s">
        <v>162</v>
      </c>
      <c r="F140" s="220" t="s">
        <v>163</v>
      </c>
      <c r="G140" s="221" t="s">
        <v>158</v>
      </c>
      <c r="H140" s="222">
        <v>3.9199999999999999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41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142</v>
      </c>
      <c r="AT140" s="230" t="s">
        <v>138</v>
      </c>
      <c r="AU140" s="230" t="s">
        <v>86</v>
      </c>
      <c r="AY140" s="16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84</v>
      </c>
      <c r="BK140" s="231">
        <f>ROUND(I140*H140,2)</f>
        <v>0</v>
      </c>
      <c r="BL140" s="16" t="s">
        <v>142</v>
      </c>
      <c r="BM140" s="230" t="s">
        <v>164</v>
      </c>
    </row>
    <row r="141" s="2" customFormat="1" ht="24.15" customHeight="1">
      <c r="A141" s="37"/>
      <c r="B141" s="38"/>
      <c r="C141" s="218" t="s">
        <v>165</v>
      </c>
      <c r="D141" s="218" t="s">
        <v>138</v>
      </c>
      <c r="E141" s="219" t="s">
        <v>166</v>
      </c>
      <c r="F141" s="220" t="s">
        <v>167</v>
      </c>
      <c r="G141" s="221" t="s">
        <v>158</v>
      </c>
      <c r="H141" s="222">
        <v>3.9199999999999999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41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142</v>
      </c>
      <c r="AT141" s="230" t="s">
        <v>138</v>
      </c>
      <c r="AU141" s="230" t="s">
        <v>86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84</v>
      </c>
      <c r="BK141" s="231">
        <f>ROUND(I141*H141,2)</f>
        <v>0</v>
      </c>
      <c r="BL141" s="16" t="s">
        <v>142</v>
      </c>
      <c r="BM141" s="230" t="s">
        <v>168</v>
      </c>
    </row>
    <row r="142" s="2" customFormat="1" ht="33" customHeight="1">
      <c r="A142" s="37"/>
      <c r="B142" s="38"/>
      <c r="C142" s="218" t="s">
        <v>169</v>
      </c>
      <c r="D142" s="218" t="s">
        <v>138</v>
      </c>
      <c r="E142" s="219" t="s">
        <v>170</v>
      </c>
      <c r="F142" s="220" t="s">
        <v>171</v>
      </c>
      <c r="G142" s="221" t="s">
        <v>158</v>
      </c>
      <c r="H142" s="222">
        <v>3.9199999999999999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41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142</v>
      </c>
      <c r="AT142" s="230" t="s">
        <v>138</v>
      </c>
      <c r="AU142" s="230" t="s">
        <v>86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84</v>
      </c>
      <c r="BK142" s="231">
        <f>ROUND(I142*H142,2)</f>
        <v>0</v>
      </c>
      <c r="BL142" s="16" t="s">
        <v>142</v>
      </c>
      <c r="BM142" s="230" t="s">
        <v>172</v>
      </c>
    </row>
    <row r="143" s="2" customFormat="1" ht="37.8" customHeight="1">
      <c r="A143" s="37"/>
      <c r="B143" s="38"/>
      <c r="C143" s="218" t="s">
        <v>173</v>
      </c>
      <c r="D143" s="218" t="s">
        <v>138</v>
      </c>
      <c r="E143" s="219" t="s">
        <v>174</v>
      </c>
      <c r="F143" s="220" t="s">
        <v>175</v>
      </c>
      <c r="G143" s="221" t="s">
        <v>141</v>
      </c>
      <c r="H143" s="222">
        <v>306.5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41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142</v>
      </c>
      <c r="AT143" s="230" t="s">
        <v>138</v>
      </c>
      <c r="AU143" s="230" t="s">
        <v>86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84</v>
      </c>
      <c r="BK143" s="231">
        <f>ROUND(I143*H143,2)</f>
        <v>0</v>
      </c>
      <c r="BL143" s="16" t="s">
        <v>142</v>
      </c>
      <c r="BM143" s="230" t="s">
        <v>176</v>
      </c>
    </row>
    <row r="144" s="13" customFormat="1">
      <c r="A144" s="13"/>
      <c r="B144" s="232"/>
      <c r="C144" s="233"/>
      <c r="D144" s="234" t="s">
        <v>144</v>
      </c>
      <c r="E144" s="235" t="s">
        <v>1</v>
      </c>
      <c r="F144" s="236" t="s">
        <v>145</v>
      </c>
      <c r="G144" s="233"/>
      <c r="H144" s="237">
        <v>306.5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144</v>
      </c>
      <c r="AU144" s="243" t="s">
        <v>86</v>
      </c>
      <c r="AV144" s="13" t="s">
        <v>86</v>
      </c>
      <c r="AW144" s="13" t="s">
        <v>33</v>
      </c>
      <c r="AX144" s="13" t="s">
        <v>76</v>
      </c>
      <c r="AY144" s="243" t="s">
        <v>136</v>
      </c>
    </row>
    <row r="145" s="14" customFormat="1">
      <c r="A145" s="14"/>
      <c r="B145" s="244"/>
      <c r="C145" s="245"/>
      <c r="D145" s="234" t="s">
        <v>144</v>
      </c>
      <c r="E145" s="246" t="s">
        <v>1</v>
      </c>
      <c r="F145" s="247" t="s">
        <v>146</v>
      </c>
      <c r="G145" s="245"/>
      <c r="H145" s="248">
        <v>306.5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144</v>
      </c>
      <c r="AU145" s="254" t="s">
        <v>86</v>
      </c>
      <c r="AV145" s="14" t="s">
        <v>142</v>
      </c>
      <c r="AW145" s="14" t="s">
        <v>33</v>
      </c>
      <c r="AX145" s="14" t="s">
        <v>84</v>
      </c>
      <c r="AY145" s="254" t="s">
        <v>136</v>
      </c>
    </row>
    <row r="146" s="12" customFormat="1" ht="22.8" customHeight="1">
      <c r="A146" s="12"/>
      <c r="B146" s="202"/>
      <c r="C146" s="203"/>
      <c r="D146" s="204" t="s">
        <v>75</v>
      </c>
      <c r="E146" s="216" t="s">
        <v>86</v>
      </c>
      <c r="F146" s="216" t="s">
        <v>177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SUM(P147:P152)</f>
        <v>0</v>
      </c>
      <c r="Q146" s="210"/>
      <c r="R146" s="211">
        <f>SUM(R147:R152)</f>
        <v>0.018031288000000003</v>
      </c>
      <c r="S146" s="210"/>
      <c r="T146" s="212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84</v>
      </c>
      <c r="AT146" s="214" t="s">
        <v>75</v>
      </c>
      <c r="AU146" s="214" t="s">
        <v>84</v>
      </c>
      <c r="AY146" s="213" t="s">
        <v>136</v>
      </c>
      <c r="BK146" s="215">
        <f>SUM(BK147:BK152)</f>
        <v>0</v>
      </c>
    </row>
    <row r="147" s="2" customFormat="1" ht="24.15" customHeight="1">
      <c r="A147" s="37"/>
      <c r="B147" s="38"/>
      <c r="C147" s="218" t="s">
        <v>178</v>
      </c>
      <c r="D147" s="218" t="s">
        <v>138</v>
      </c>
      <c r="E147" s="219" t="s">
        <v>179</v>
      </c>
      <c r="F147" s="220" t="s">
        <v>180</v>
      </c>
      <c r="G147" s="221" t="s">
        <v>158</v>
      </c>
      <c r="H147" s="222">
        <v>1.1200000000000001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41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142</v>
      </c>
      <c r="AT147" s="230" t="s">
        <v>138</v>
      </c>
      <c r="AU147" s="230" t="s">
        <v>86</v>
      </c>
      <c r="AY147" s="16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84</v>
      </c>
      <c r="BK147" s="231">
        <f>ROUND(I147*H147,2)</f>
        <v>0</v>
      </c>
      <c r="BL147" s="16" t="s">
        <v>142</v>
      </c>
      <c r="BM147" s="230" t="s">
        <v>181</v>
      </c>
    </row>
    <row r="148" s="13" customFormat="1">
      <c r="A148" s="13"/>
      <c r="B148" s="232"/>
      <c r="C148" s="233"/>
      <c r="D148" s="234" t="s">
        <v>144</v>
      </c>
      <c r="E148" s="235" t="s">
        <v>1</v>
      </c>
      <c r="F148" s="236" t="s">
        <v>182</v>
      </c>
      <c r="G148" s="233"/>
      <c r="H148" s="237">
        <v>1.1200000000000001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144</v>
      </c>
      <c r="AU148" s="243" t="s">
        <v>86</v>
      </c>
      <c r="AV148" s="13" t="s">
        <v>86</v>
      </c>
      <c r="AW148" s="13" t="s">
        <v>33</v>
      </c>
      <c r="AX148" s="13" t="s">
        <v>76</v>
      </c>
      <c r="AY148" s="243" t="s">
        <v>136</v>
      </c>
    </row>
    <row r="149" s="14" customFormat="1">
      <c r="A149" s="14"/>
      <c r="B149" s="244"/>
      <c r="C149" s="245"/>
      <c r="D149" s="234" t="s">
        <v>144</v>
      </c>
      <c r="E149" s="246" t="s">
        <v>1</v>
      </c>
      <c r="F149" s="247" t="s">
        <v>146</v>
      </c>
      <c r="G149" s="245"/>
      <c r="H149" s="248">
        <v>1.1200000000000001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144</v>
      </c>
      <c r="AU149" s="254" t="s">
        <v>86</v>
      </c>
      <c r="AV149" s="14" t="s">
        <v>142</v>
      </c>
      <c r="AW149" s="14" t="s">
        <v>33</v>
      </c>
      <c r="AX149" s="14" t="s">
        <v>84</v>
      </c>
      <c r="AY149" s="254" t="s">
        <v>136</v>
      </c>
    </row>
    <row r="150" s="2" customFormat="1" ht="24.15" customHeight="1">
      <c r="A150" s="37"/>
      <c r="B150" s="38"/>
      <c r="C150" s="218" t="s">
        <v>183</v>
      </c>
      <c r="D150" s="218" t="s">
        <v>138</v>
      </c>
      <c r="E150" s="219" t="s">
        <v>184</v>
      </c>
      <c r="F150" s="220" t="s">
        <v>185</v>
      </c>
      <c r="G150" s="221" t="s">
        <v>186</v>
      </c>
      <c r="H150" s="222">
        <v>0.017000000000000001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41</v>
      </c>
      <c r="O150" s="90"/>
      <c r="P150" s="228">
        <f>O150*H150</f>
        <v>0</v>
      </c>
      <c r="Q150" s="228">
        <v>1.0606640000000001</v>
      </c>
      <c r="R150" s="228">
        <f>Q150*H150</f>
        <v>0.018031288000000003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142</v>
      </c>
      <c r="AT150" s="230" t="s">
        <v>138</v>
      </c>
      <c r="AU150" s="230" t="s">
        <v>86</v>
      </c>
      <c r="AY150" s="16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84</v>
      </c>
      <c r="BK150" s="231">
        <f>ROUND(I150*H150,2)</f>
        <v>0</v>
      </c>
      <c r="BL150" s="16" t="s">
        <v>142</v>
      </c>
      <c r="BM150" s="230" t="s">
        <v>187</v>
      </c>
    </row>
    <row r="151" s="13" customFormat="1">
      <c r="A151" s="13"/>
      <c r="B151" s="232"/>
      <c r="C151" s="233"/>
      <c r="D151" s="234" t="s">
        <v>144</v>
      </c>
      <c r="E151" s="235" t="s">
        <v>1</v>
      </c>
      <c r="F151" s="236" t="s">
        <v>188</v>
      </c>
      <c r="G151" s="233"/>
      <c r="H151" s="237">
        <v>0.017000000000000001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144</v>
      </c>
      <c r="AU151" s="243" t="s">
        <v>86</v>
      </c>
      <c r="AV151" s="13" t="s">
        <v>86</v>
      </c>
      <c r="AW151" s="13" t="s">
        <v>33</v>
      </c>
      <c r="AX151" s="13" t="s">
        <v>76</v>
      </c>
      <c r="AY151" s="243" t="s">
        <v>136</v>
      </c>
    </row>
    <row r="152" s="14" customFormat="1">
      <c r="A152" s="14"/>
      <c r="B152" s="244"/>
      <c r="C152" s="245"/>
      <c r="D152" s="234" t="s">
        <v>144</v>
      </c>
      <c r="E152" s="246" t="s">
        <v>1</v>
      </c>
      <c r="F152" s="247" t="s">
        <v>146</v>
      </c>
      <c r="G152" s="245"/>
      <c r="H152" s="248">
        <v>0.017000000000000001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144</v>
      </c>
      <c r="AU152" s="254" t="s">
        <v>86</v>
      </c>
      <c r="AV152" s="14" t="s">
        <v>142</v>
      </c>
      <c r="AW152" s="14" t="s">
        <v>33</v>
      </c>
      <c r="AX152" s="14" t="s">
        <v>84</v>
      </c>
      <c r="AY152" s="254" t="s">
        <v>136</v>
      </c>
    </row>
    <row r="153" s="12" customFormat="1" ht="22.8" customHeight="1">
      <c r="A153" s="12"/>
      <c r="B153" s="202"/>
      <c r="C153" s="203"/>
      <c r="D153" s="204" t="s">
        <v>75</v>
      </c>
      <c r="E153" s="216" t="s">
        <v>150</v>
      </c>
      <c r="F153" s="216" t="s">
        <v>189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SUM(P154:P158)</f>
        <v>0</v>
      </c>
      <c r="Q153" s="210"/>
      <c r="R153" s="211">
        <f>SUM(R154:R158)</f>
        <v>21.570359199999999</v>
      </c>
      <c r="S153" s="210"/>
      <c r="T153" s="212">
        <f>SUM(T154:T158)</f>
        <v>6.5360000000000005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84</v>
      </c>
      <c r="AT153" s="214" t="s">
        <v>75</v>
      </c>
      <c r="AU153" s="214" t="s">
        <v>84</v>
      </c>
      <c r="AY153" s="213" t="s">
        <v>136</v>
      </c>
      <c r="BK153" s="215">
        <f>SUM(BK154:BK158)</f>
        <v>0</v>
      </c>
    </row>
    <row r="154" s="2" customFormat="1" ht="33" customHeight="1">
      <c r="A154" s="37"/>
      <c r="B154" s="38"/>
      <c r="C154" s="218" t="s">
        <v>190</v>
      </c>
      <c r="D154" s="218" t="s">
        <v>138</v>
      </c>
      <c r="E154" s="219" t="s">
        <v>191</v>
      </c>
      <c r="F154" s="220" t="s">
        <v>192</v>
      </c>
      <c r="G154" s="221" t="s">
        <v>158</v>
      </c>
      <c r="H154" s="222">
        <v>3.8399999999999999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41</v>
      </c>
      <c r="O154" s="90"/>
      <c r="P154" s="228">
        <f>O154*H154</f>
        <v>0</v>
      </c>
      <c r="Q154" s="228">
        <v>2.2912400000000002</v>
      </c>
      <c r="R154" s="228">
        <f>Q154*H154</f>
        <v>8.7983615999999998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142</v>
      </c>
      <c r="AT154" s="230" t="s">
        <v>138</v>
      </c>
      <c r="AU154" s="230" t="s">
        <v>86</v>
      </c>
      <c r="AY154" s="16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84</v>
      </c>
      <c r="BK154" s="231">
        <f>ROUND(I154*H154,2)</f>
        <v>0</v>
      </c>
      <c r="BL154" s="16" t="s">
        <v>142</v>
      </c>
      <c r="BM154" s="230" t="s">
        <v>193</v>
      </c>
    </row>
    <row r="155" s="13" customFormat="1">
      <c r="A155" s="13"/>
      <c r="B155" s="232"/>
      <c r="C155" s="233"/>
      <c r="D155" s="234" t="s">
        <v>144</v>
      </c>
      <c r="E155" s="235" t="s">
        <v>1</v>
      </c>
      <c r="F155" s="236" t="s">
        <v>194</v>
      </c>
      <c r="G155" s="233"/>
      <c r="H155" s="237">
        <v>3.8399999999999999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144</v>
      </c>
      <c r="AU155" s="243" t="s">
        <v>86</v>
      </c>
      <c r="AV155" s="13" t="s">
        <v>86</v>
      </c>
      <c r="AW155" s="13" t="s">
        <v>33</v>
      </c>
      <c r="AX155" s="13" t="s">
        <v>76</v>
      </c>
      <c r="AY155" s="243" t="s">
        <v>136</v>
      </c>
    </row>
    <row r="156" s="14" customFormat="1">
      <c r="A156" s="14"/>
      <c r="B156" s="244"/>
      <c r="C156" s="245"/>
      <c r="D156" s="234" t="s">
        <v>144</v>
      </c>
      <c r="E156" s="246" t="s">
        <v>1</v>
      </c>
      <c r="F156" s="247" t="s">
        <v>146</v>
      </c>
      <c r="G156" s="245"/>
      <c r="H156" s="248">
        <v>3.8399999999999999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144</v>
      </c>
      <c r="AU156" s="254" t="s">
        <v>86</v>
      </c>
      <c r="AV156" s="14" t="s">
        <v>142</v>
      </c>
      <c r="AW156" s="14" t="s">
        <v>33</v>
      </c>
      <c r="AX156" s="14" t="s">
        <v>84</v>
      </c>
      <c r="AY156" s="254" t="s">
        <v>136</v>
      </c>
    </row>
    <row r="157" s="2" customFormat="1" ht="24.15" customHeight="1">
      <c r="A157" s="37"/>
      <c r="B157" s="38"/>
      <c r="C157" s="218" t="s">
        <v>195</v>
      </c>
      <c r="D157" s="218" t="s">
        <v>138</v>
      </c>
      <c r="E157" s="219" t="s">
        <v>196</v>
      </c>
      <c r="F157" s="220" t="s">
        <v>197</v>
      </c>
      <c r="G157" s="221" t="s">
        <v>141</v>
      </c>
      <c r="H157" s="222">
        <v>326.80000000000001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41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0.02</v>
      </c>
      <c r="T157" s="229">
        <f>S157*H157</f>
        <v>6.5360000000000005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142</v>
      </c>
      <c r="AT157" s="230" t="s">
        <v>138</v>
      </c>
      <c r="AU157" s="230" t="s">
        <v>86</v>
      </c>
      <c r="AY157" s="16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84</v>
      </c>
      <c r="BK157" s="231">
        <f>ROUND(I157*H157,2)</f>
        <v>0</v>
      </c>
      <c r="BL157" s="16" t="s">
        <v>142</v>
      </c>
      <c r="BM157" s="230" t="s">
        <v>198</v>
      </c>
    </row>
    <row r="158" s="2" customFormat="1" ht="24.15" customHeight="1">
      <c r="A158" s="37"/>
      <c r="B158" s="38"/>
      <c r="C158" s="218" t="s">
        <v>199</v>
      </c>
      <c r="D158" s="218" t="s">
        <v>138</v>
      </c>
      <c r="E158" s="219" t="s">
        <v>200</v>
      </c>
      <c r="F158" s="220" t="s">
        <v>201</v>
      </c>
      <c r="G158" s="221" t="s">
        <v>141</v>
      </c>
      <c r="H158" s="222">
        <v>326.80000000000001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41</v>
      </c>
      <c r="O158" s="90"/>
      <c r="P158" s="228">
        <f>O158*H158</f>
        <v>0</v>
      </c>
      <c r="Q158" s="228">
        <v>0.039081999999999999</v>
      </c>
      <c r="R158" s="228">
        <f>Q158*H158</f>
        <v>12.771997600000001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142</v>
      </c>
      <c r="AT158" s="230" t="s">
        <v>138</v>
      </c>
      <c r="AU158" s="230" t="s">
        <v>86</v>
      </c>
      <c r="AY158" s="16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84</v>
      </c>
      <c r="BK158" s="231">
        <f>ROUND(I158*H158,2)</f>
        <v>0</v>
      </c>
      <c r="BL158" s="16" t="s">
        <v>142</v>
      </c>
      <c r="BM158" s="230" t="s">
        <v>202</v>
      </c>
    </row>
    <row r="159" s="12" customFormat="1" ht="22.8" customHeight="1">
      <c r="A159" s="12"/>
      <c r="B159" s="202"/>
      <c r="C159" s="203"/>
      <c r="D159" s="204" t="s">
        <v>75</v>
      </c>
      <c r="E159" s="216" t="s">
        <v>142</v>
      </c>
      <c r="F159" s="216" t="s">
        <v>203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SUM(P160:P162)</f>
        <v>0</v>
      </c>
      <c r="Q159" s="210"/>
      <c r="R159" s="211">
        <f>SUM(R160:R162)</f>
        <v>0.13385505</v>
      </c>
      <c r="S159" s="210"/>
      <c r="T159" s="212">
        <f>SUM(T160:T162)</f>
        <v>3.1499999999999999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84</v>
      </c>
      <c r="AT159" s="214" t="s">
        <v>75</v>
      </c>
      <c r="AU159" s="214" t="s">
        <v>84</v>
      </c>
      <c r="AY159" s="213" t="s">
        <v>136</v>
      </c>
      <c r="BK159" s="215">
        <f>SUM(BK160:BK162)</f>
        <v>0</v>
      </c>
    </row>
    <row r="160" s="2" customFormat="1" ht="21.75" customHeight="1">
      <c r="A160" s="37"/>
      <c r="B160" s="38"/>
      <c r="C160" s="218" t="s">
        <v>204</v>
      </c>
      <c r="D160" s="218" t="s">
        <v>138</v>
      </c>
      <c r="E160" s="219" t="s">
        <v>205</v>
      </c>
      <c r="F160" s="220" t="s">
        <v>206</v>
      </c>
      <c r="G160" s="221" t="s">
        <v>141</v>
      </c>
      <c r="H160" s="222">
        <v>52.5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41</v>
      </c>
      <c r="O160" s="90"/>
      <c r="P160" s="228">
        <f>O160*H160</f>
        <v>0</v>
      </c>
      <c r="Q160" s="228">
        <v>0.00036850000000000001</v>
      </c>
      <c r="R160" s="228">
        <f>Q160*H160</f>
        <v>0.019346250000000002</v>
      </c>
      <c r="S160" s="228">
        <v>0.059999999999999998</v>
      </c>
      <c r="T160" s="229">
        <f>S160*H160</f>
        <v>3.1499999999999999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142</v>
      </c>
      <c r="AT160" s="230" t="s">
        <v>138</v>
      </c>
      <c r="AU160" s="230" t="s">
        <v>86</v>
      </c>
      <c r="AY160" s="16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84</v>
      </c>
      <c r="BK160" s="231">
        <f>ROUND(I160*H160,2)</f>
        <v>0</v>
      </c>
      <c r="BL160" s="16" t="s">
        <v>142</v>
      </c>
      <c r="BM160" s="230" t="s">
        <v>207</v>
      </c>
    </row>
    <row r="161" s="2" customFormat="1" ht="24.15" customHeight="1">
      <c r="A161" s="37"/>
      <c r="B161" s="38"/>
      <c r="C161" s="218" t="s">
        <v>8</v>
      </c>
      <c r="D161" s="218" t="s">
        <v>138</v>
      </c>
      <c r="E161" s="219" t="s">
        <v>208</v>
      </c>
      <c r="F161" s="220" t="s">
        <v>209</v>
      </c>
      <c r="G161" s="221" t="s">
        <v>141</v>
      </c>
      <c r="H161" s="222">
        <v>52.5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41</v>
      </c>
      <c r="O161" s="90"/>
      <c r="P161" s="228">
        <f>O161*H161</f>
        <v>0</v>
      </c>
      <c r="Q161" s="228">
        <v>0.0021811199999999999</v>
      </c>
      <c r="R161" s="228">
        <f>Q161*H161</f>
        <v>0.11450879999999999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142</v>
      </c>
      <c r="AT161" s="230" t="s">
        <v>138</v>
      </c>
      <c r="AU161" s="230" t="s">
        <v>86</v>
      </c>
      <c r="AY161" s="16" t="s">
        <v>136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84</v>
      </c>
      <c r="BK161" s="231">
        <f>ROUND(I161*H161,2)</f>
        <v>0</v>
      </c>
      <c r="BL161" s="16" t="s">
        <v>142</v>
      </c>
      <c r="BM161" s="230" t="s">
        <v>210</v>
      </c>
    </row>
    <row r="162" s="2" customFormat="1" ht="21.75" customHeight="1">
      <c r="A162" s="37"/>
      <c r="B162" s="38"/>
      <c r="C162" s="218" t="s">
        <v>211</v>
      </c>
      <c r="D162" s="218" t="s">
        <v>138</v>
      </c>
      <c r="E162" s="219" t="s">
        <v>212</v>
      </c>
      <c r="F162" s="220" t="s">
        <v>213</v>
      </c>
      <c r="G162" s="221" t="s">
        <v>186</v>
      </c>
      <c r="H162" s="222">
        <v>15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41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142</v>
      </c>
      <c r="AT162" s="230" t="s">
        <v>138</v>
      </c>
      <c r="AU162" s="230" t="s">
        <v>86</v>
      </c>
      <c r="AY162" s="16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84</v>
      </c>
      <c r="BK162" s="231">
        <f>ROUND(I162*H162,2)</f>
        <v>0</v>
      </c>
      <c r="BL162" s="16" t="s">
        <v>142</v>
      </c>
      <c r="BM162" s="230" t="s">
        <v>214</v>
      </c>
    </row>
    <row r="163" s="12" customFormat="1" ht="22.8" customHeight="1">
      <c r="A163" s="12"/>
      <c r="B163" s="202"/>
      <c r="C163" s="203"/>
      <c r="D163" s="204" t="s">
        <v>75</v>
      </c>
      <c r="E163" s="216" t="s">
        <v>161</v>
      </c>
      <c r="F163" s="216" t="s">
        <v>215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SUM(P164:P187)</f>
        <v>0</v>
      </c>
      <c r="Q163" s="210"/>
      <c r="R163" s="211">
        <f>SUM(R164:R187)</f>
        <v>3.0522171999999999</v>
      </c>
      <c r="S163" s="210"/>
      <c r="T163" s="212">
        <f>SUM(T164:T187)</f>
        <v>7.2867499999999996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84</v>
      </c>
      <c r="AT163" s="214" t="s">
        <v>75</v>
      </c>
      <c r="AU163" s="214" t="s">
        <v>84</v>
      </c>
      <c r="AY163" s="213" t="s">
        <v>136</v>
      </c>
      <c r="BK163" s="215">
        <f>SUM(BK164:BK187)</f>
        <v>0</v>
      </c>
    </row>
    <row r="164" s="2" customFormat="1" ht="24.15" customHeight="1">
      <c r="A164" s="37"/>
      <c r="B164" s="38"/>
      <c r="C164" s="218" t="s">
        <v>216</v>
      </c>
      <c r="D164" s="218" t="s">
        <v>138</v>
      </c>
      <c r="E164" s="219" t="s">
        <v>217</v>
      </c>
      <c r="F164" s="220" t="s">
        <v>218</v>
      </c>
      <c r="G164" s="221" t="s">
        <v>219</v>
      </c>
      <c r="H164" s="222">
        <v>40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41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142</v>
      </c>
      <c r="AT164" s="230" t="s">
        <v>138</v>
      </c>
      <c r="AU164" s="230" t="s">
        <v>86</v>
      </c>
      <c r="AY164" s="16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84</v>
      </c>
      <c r="BK164" s="231">
        <f>ROUND(I164*H164,2)</f>
        <v>0</v>
      </c>
      <c r="BL164" s="16" t="s">
        <v>142</v>
      </c>
      <c r="BM164" s="230" t="s">
        <v>220</v>
      </c>
    </row>
    <row r="165" s="13" customFormat="1">
      <c r="A165" s="13"/>
      <c r="B165" s="232"/>
      <c r="C165" s="233"/>
      <c r="D165" s="234" t="s">
        <v>144</v>
      </c>
      <c r="E165" s="235" t="s">
        <v>1</v>
      </c>
      <c r="F165" s="236" t="s">
        <v>221</v>
      </c>
      <c r="G165" s="233"/>
      <c r="H165" s="237">
        <v>40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144</v>
      </c>
      <c r="AU165" s="243" t="s">
        <v>86</v>
      </c>
      <c r="AV165" s="13" t="s">
        <v>86</v>
      </c>
      <c r="AW165" s="13" t="s">
        <v>33</v>
      </c>
      <c r="AX165" s="13" t="s">
        <v>76</v>
      </c>
      <c r="AY165" s="243" t="s">
        <v>136</v>
      </c>
    </row>
    <row r="166" s="14" customFormat="1">
      <c r="A166" s="14"/>
      <c r="B166" s="244"/>
      <c r="C166" s="245"/>
      <c r="D166" s="234" t="s">
        <v>144</v>
      </c>
      <c r="E166" s="246" t="s">
        <v>1</v>
      </c>
      <c r="F166" s="247" t="s">
        <v>146</v>
      </c>
      <c r="G166" s="245"/>
      <c r="H166" s="248">
        <v>40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144</v>
      </c>
      <c r="AU166" s="254" t="s">
        <v>86</v>
      </c>
      <c r="AV166" s="14" t="s">
        <v>142</v>
      </c>
      <c r="AW166" s="14" t="s">
        <v>33</v>
      </c>
      <c r="AX166" s="14" t="s">
        <v>84</v>
      </c>
      <c r="AY166" s="254" t="s">
        <v>136</v>
      </c>
    </row>
    <row r="167" s="2" customFormat="1" ht="24.15" customHeight="1">
      <c r="A167" s="37"/>
      <c r="B167" s="38"/>
      <c r="C167" s="255" t="s">
        <v>222</v>
      </c>
      <c r="D167" s="255" t="s">
        <v>223</v>
      </c>
      <c r="E167" s="256" t="s">
        <v>224</v>
      </c>
      <c r="F167" s="257" t="s">
        <v>225</v>
      </c>
      <c r="G167" s="258" t="s">
        <v>158</v>
      </c>
      <c r="H167" s="259">
        <v>3.2949999999999999</v>
      </c>
      <c r="I167" s="260"/>
      <c r="J167" s="261">
        <f>ROUND(I167*H167,2)</f>
        <v>0</v>
      </c>
      <c r="K167" s="262"/>
      <c r="L167" s="263"/>
      <c r="M167" s="264" t="s">
        <v>1</v>
      </c>
      <c r="N167" s="265" t="s">
        <v>41</v>
      </c>
      <c r="O167" s="90"/>
      <c r="P167" s="228">
        <f>O167*H167</f>
        <v>0</v>
      </c>
      <c r="Q167" s="228">
        <v>0.81499999999999995</v>
      </c>
      <c r="R167" s="228">
        <f>Q167*H167</f>
        <v>2.685425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173</v>
      </c>
      <c r="AT167" s="230" t="s">
        <v>223</v>
      </c>
      <c r="AU167" s="230" t="s">
        <v>86</v>
      </c>
      <c r="AY167" s="16" t="s">
        <v>136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84</v>
      </c>
      <c r="BK167" s="231">
        <f>ROUND(I167*H167,2)</f>
        <v>0</v>
      </c>
      <c r="BL167" s="16" t="s">
        <v>142</v>
      </c>
      <c r="BM167" s="230" t="s">
        <v>226</v>
      </c>
    </row>
    <row r="168" s="13" customFormat="1">
      <c r="A168" s="13"/>
      <c r="B168" s="232"/>
      <c r="C168" s="233"/>
      <c r="D168" s="234" t="s">
        <v>144</v>
      </c>
      <c r="E168" s="235" t="s">
        <v>1</v>
      </c>
      <c r="F168" s="236" t="s">
        <v>227</v>
      </c>
      <c r="G168" s="233"/>
      <c r="H168" s="237">
        <v>3.2949999999999999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144</v>
      </c>
      <c r="AU168" s="243" t="s">
        <v>86</v>
      </c>
      <c r="AV168" s="13" t="s">
        <v>86</v>
      </c>
      <c r="AW168" s="13" t="s">
        <v>33</v>
      </c>
      <c r="AX168" s="13" t="s">
        <v>76</v>
      </c>
      <c r="AY168" s="243" t="s">
        <v>136</v>
      </c>
    </row>
    <row r="169" s="14" customFormat="1">
      <c r="A169" s="14"/>
      <c r="B169" s="244"/>
      <c r="C169" s="245"/>
      <c r="D169" s="234" t="s">
        <v>144</v>
      </c>
      <c r="E169" s="246" t="s">
        <v>1</v>
      </c>
      <c r="F169" s="247" t="s">
        <v>146</v>
      </c>
      <c r="G169" s="245"/>
      <c r="H169" s="248">
        <v>3.2949999999999999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144</v>
      </c>
      <c r="AU169" s="254" t="s">
        <v>86</v>
      </c>
      <c r="AV169" s="14" t="s">
        <v>142</v>
      </c>
      <c r="AW169" s="14" t="s">
        <v>33</v>
      </c>
      <c r="AX169" s="14" t="s">
        <v>84</v>
      </c>
      <c r="AY169" s="254" t="s">
        <v>136</v>
      </c>
    </row>
    <row r="170" s="2" customFormat="1" ht="24.15" customHeight="1">
      <c r="A170" s="37"/>
      <c r="B170" s="38"/>
      <c r="C170" s="218" t="s">
        <v>228</v>
      </c>
      <c r="D170" s="218" t="s">
        <v>138</v>
      </c>
      <c r="E170" s="219" t="s">
        <v>229</v>
      </c>
      <c r="F170" s="220" t="s">
        <v>230</v>
      </c>
      <c r="G170" s="221" t="s">
        <v>219</v>
      </c>
      <c r="H170" s="222">
        <v>20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41</v>
      </c>
      <c r="O170" s="90"/>
      <c r="P170" s="228">
        <f>O170*H170</f>
        <v>0</v>
      </c>
      <c r="Q170" s="228">
        <v>0.00058299999999999997</v>
      </c>
      <c r="R170" s="228">
        <f>Q170*H170</f>
        <v>0.01166</v>
      </c>
      <c r="S170" s="228">
        <v>0.16600000000000001</v>
      </c>
      <c r="T170" s="229">
        <f>S170*H170</f>
        <v>3.3200000000000003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142</v>
      </c>
      <c r="AT170" s="230" t="s">
        <v>138</v>
      </c>
      <c r="AU170" s="230" t="s">
        <v>86</v>
      </c>
      <c r="AY170" s="16" t="s">
        <v>136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84</v>
      </c>
      <c r="BK170" s="231">
        <f>ROUND(I170*H170,2)</f>
        <v>0</v>
      </c>
      <c r="BL170" s="16" t="s">
        <v>142</v>
      </c>
      <c r="BM170" s="230" t="s">
        <v>231</v>
      </c>
    </row>
    <row r="171" s="2" customFormat="1" ht="24.15" customHeight="1">
      <c r="A171" s="37"/>
      <c r="B171" s="38"/>
      <c r="C171" s="218" t="s">
        <v>232</v>
      </c>
      <c r="D171" s="218" t="s">
        <v>138</v>
      </c>
      <c r="E171" s="219" t="s">
        <v>233</v>
      </c>
      <c r="F171" s="220" t="s">
        <v>234</v>
      </c>
      <c r="G171" s="221" t="s">
        <v>219</v>
      </c>
      <c r="H171" s="222">
        <v>20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41</v>
      </c>
      <c r="O171" s="90"/>
      <c r="P171" s="228">
        <f>O171*H171</f>
        <v>0</v>
      </c>
      <c r="Q171" s="228">
        <v>0.0137685</v>
      </c>
      <c r="R171" s="228">
        <f>Q171*H171</f>
        <v>0.27537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142</v>
      </c>
      <c r="AT171" s="230" t="s">
        <v>138</v>
      </c>
      <c r="AU171" s="230" t="s">
        <v>86</v>
      </c>
      <c r="AY171" s="16" t="s">
        <v>136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84</v>
      </c>
      <c r="BK171" s="231">
        <f>ROUND(I171*H171,2)</f>
        <v>0</v>
      </c>
      <c r="BL171" s="16" t="s">
        <v>142</v>
      </c>
      <c r="BM171" s="230" t="s">
        <v>235</v>
      </c>
    </row>
    <row r="172" s="2" customFormat="1" ht="24.15" customHeight="1">
      <c r="A172" s="37"/>
      <c r="B172" s="38"/>
      <c r="C172" s="218" t="s">
        <v>7</v>
      </c>
      <c r="D172" s="218" t="s">
        <v>138</v>
      </c>
      <c r="E172" s="219" t="s">
        <v>236</v>
      </c>
      <c r="F172" s="220" t="s">
        <v>237</v>
      </c>
      <c r="G172" s="221" t="s">
        <v>219</v>
      </c>
      <c r="H172" s="222">
        <v>20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41</v>
      </c>
      <c r="O172" s="90"/>
      <c r="P172" s="228">
        <f>O172*H172</f>
        <v>0</v>
      </c>
      <c r="Q172" s="228">
        <v>0.0032428999999999999</v>
      </c>
      <c r="R172" s="228">
        <f>Q172*H172</f>
        <v>0.064857999999999999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142</v>
      </c>
      <c r="AT172" s="230" t="s">
        <v>138</v>
      </c>
      <c r="AU172" s="230" t="s">
        <v>86</v>
      </c>
      <c r="AY172" s="16" t="s">
        <v>136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84</v>
      </c>
      <c r="BK172" s="231">
        <f>ROUND(I172*H172,2)</f>
        <v>0</v>
      </c>
      <c r="BL172" s="16" t="s">
        <v>142</v>
      </c>
      <c r="BM172" s="230" t="s">
        <v>238</v>
      </c>
    </row>
    <row r="173" s="2" customFormat="1" ht="21.75" customHeight="1">
      <c r="A173" s="37"/>
      <c r="B173" s="38"/>
      <c r="C173" s="218" t="s">
        <v>239</v>
      </c>
      <c r="D173" s="218" t="s">
        <v>138</v>
      </c>
      <c r="E173" s="219" t="s">
        <v>240</v>
      </c>
      <c r="F173" s="220" t="s">
        <v>241</v>
      </c>
      <c r="G173" s="221" t="s">
        <v>219</v>
      </c>
      <c r="H173" s="222">
        <v>2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41</v>
      </c>
      <c r="O173" s="90"/>
      <c r="P173" s="228">
        <f>O173*H173</f>
        <v>0</v>
      </c>
      <c r="Q173" s="228">
        <v>0.002124</v>
      </c>
      <c r="R173" s="228">
        <f>Q173*H173</f>
        <v>0.004248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142</v>
      </c>
      <c r="AT173" s="230" t="s">
        <v>138</v>
      </c>
      <c r="AU173" s="230" t="s">
        <v>86</v>
      </c>
      <c r="AY173" s="16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84</v>
      </c>
      <c r="BK173" s="231">
        <f>ROUND(I173*H173,2)</f>
        <v>0</v>
      </c>
      <c r="BL173" s="16" t="s">
        <v>142</v>
      </c>
      <c r="BM173" s="230" t="s">
        <v>242</v>
      </c>
    </row>
    <row r="174" s="13" customFormat="1">
      <c r="A174" s="13"/>
      <c r="B174" s="232"/>
      <c r="C174" s="233"/>
      <c r="D174" s="234" t="s">
        <v>144</v>
      </c>
      <c r="E174" s="235" t="s">
        <v>1</v>
      </c>
      <c r="F174" s="236" t="s">
        <v>243</v>
      </c>
      <c r="G174" s="233"/>
      <c r="H174" s="237">
        <v>2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144</v>
      </c>
      <c r="AU174" s="243" t="s">
        <v>86</v>
      </c>
      <c r="AV174" s="13" t="s">
        <v>86</v>
      </c>
      <c r="AW174" s="13" t="s">
        <v>33</v>
      </c>
      <c r="AX174" s="13" t="s">
        <v>76</v>
      </c>
      <c r="AY174" s="243" t="s">
        <v>136</v>
      </c>
    </row>
    <row r="175" s="14" customFormat="1">
      <c r="A175" s="14"/>
      <c r="B175" s="244"/>
      <c r="C175" s="245"/>
      <c r="D175" s="234" t="s">
        <v>144</v>
      </c>
      <c r="E175" s="246" t="s">
        <v>1</v>
      </c>
      <c r="F175" s="247" t="s">
        <v>146</v>
      </c>
      <c r="G175" s="245"/>
      <c r="H175" s="248">
        <v>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144</v>
      </c>
      <c r="AU175" s="254" t="s">
        <v>86</v>
      </c>
      <c r="AV175" s="14" t="s">
        <v>142</v>
      </c>
      <c r="AW175" s="14" t="s">
        <v>33</v>
      </c>
      <c r="AX175" s="14" t="s">
        <v>84</v>
      </c>
      <c r="AY175" s="254" t="s">
        <v>136</v>
      </c>
    </row>
    <row r="176" s="2" customFormat="1" ht="21.75" customHeight="1">
      <c r="A176" s="37"/>
      <c r="B176" s="38"/>
      <c r="C176" s="218" t="s">
        <v>244</v>
      </c>
      <c r="D176" s="218" t="s">
        <v>138</v>
      </c>
      <c r="E176" s="219" t="s">
        <v>245</v>
      </c>
      <c r="F176" s="220" t="s">
        <v>246</v>
      </c>
      <c r="G176" s="221" t="s">
        <v>219</v>
      </c>
      <c r="H176" s="222">
        <v>2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41</v>
      </c>
      <c r="O176" s="90"/>
      <c r="P176" s="228">
        <f>O176*H176</f>
        <v>0</v>
      </c>
      <c r="Q176" s="228">
        <v>0.0047451000000000004</v>
      </c>
      <c r="R176" s="228">
        <f>Q176*H176</f>
        <v>0.0094902000000000007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142</v>
      </c>
      <c r="AT176" s="230" t="s">
        <v>138</v>
      </c>
      <c r="AU176" s="230" t="s">
        <v>86</v>
      </c>
      <c r="AY176" s="16" t="s">
        <v>136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84</v>
      </c>
      <c r="BK176" s="231">
        <f>ROUND(I176*H176,2)</f>
        <v>0</v>
      </c>
      <c r="BL176" s="16" t="s">
        <v>142</v>
      </c>
      <c r="BM176" s="230" t="s">
        <v>247</v>
      </c>
    </row>
    <row r="177" s="13" customFormat="1">
      <c r="A177" s="13"/>
      <c r="B177" s="232"/>
      <c r="C177" s="233"/>
      <c r="D177" s="234" t="s">
        <v>144</v>
      </c>
      <c r="E177" s="235" t="s">
        <v>1</v>
      </c>
      <c r="F177" s="236" t="s">
        <v>243</v>
      </c>
      <c r="G177" s="233"/>
      <c r="H177" s="237">
        <v>2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144</v>
      </c>
      <c r="AU177" s="243" t="s">
        <v>86</v>
      </c>
      <c r="AV177" s="13" t="s">
        <v>86</v>
      </c>
      <c r="AW177" s="13" t="s">
        <v>33</v>
      </c>
      <c r="AX177" s="13" t="s">
        <v>76</v>
      </c>
      <c r="AY177" s="243" t="s">
        <v>136</v>
      </c>
    </row>
    <row r="178" s="14" customFormat="1">
      <c r="A178" s="14"/>
      <c r="B178" s="244"/>
      <c r="C178" s="245"/>
      <c r="D178" s="234" t="s">
        <v>144</v>
      </c>
      <c r="E178" s="246" t="s">
        <v>1</v>
      </c>
      <c r="F178" s="247" t="s">
        <v>146</v>
      </c>
      <c r="G178" s="245"/>
      <c r="H178" s="248">
        <v>2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144</v>
      </c>
      <c r="AU178" s="254" t="s">
        <v>86</v>
      </c>
      <c r="AV178" s="14" t="s">
        <v>142</v>
      </c>
      <c r="AW178" s="14" t="s">
        <v>33</v>
      </c>
      <c r="AX178" s="14" t="s">
        <v>84</v>
      </c>
      <c r="AY178" s="254" t="s">
        <v>136</v>
      </c>
    </row>
    <row r="179" s="2" customFormat="1" ht="24.15" customHeight="1">
      <c r="A179" s="37"/>
      <c r="B179" s="38"/>
      <c r="C179" s="218" t="s">
        <v>248</v>
      </c>
      <c r="D179" s="218" t="s">
        <v>138</v>
      </c>
      <c r="E179" s="219" t="s">
        <v>249</v>
      </c>
      <c r="F179" s="220" t="s">
        <v>250</v>
      </c>
      <c r="G179" s="221" t="s">
        <v>219</v>
      </c>
      <c r="H179" s="222">
        <v>2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41</v>
      </c>
      <c r="O179" s="90"/>
      <c r="P179" s="228">
        <f>O179*H179</f>
        <v>0</v>
      </c>
      <c r="Q179" s="228">
        <v>0.00058299999999999997</v>
      </c>
      <c r="R179" s="228">
        <f>Q179*H179</f>
        <v>0.0011659999999999999</v>
      </c>
      <c r="S179" s="228">
        <v>0.16600000000000001</v>
      </c>
      <c r="T179" s="229">
        <f>S179*H179</f>
        <v>0.33200000000000002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142</v>
      </c>
      <c r="AT179" s="230" t="s">
        <v>138</v>
      </c>
      <c r="AU179" s="230" t="s">
        <v>86</v>
      </c>
      <c r="AY179" s="16" t="s">
        <v>136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84</v>
      </c>
      <c r="BK179" s="231">
        <f>ROUND(I179*H179,2)</f>
        <v>0</v>
      </c>
      <c r="BL179" s="16" t="s">
        <v>142</v>
      </c>
      <c r="BM179" s="230" t="s">
        <v>251</v>
      </c>
    </row>
    <row r="180" s="13" customFormat="1">
      <c r="A180" s="13"/>
      <c r="B180" s="232"/>
      <c r="C180" s="233"/>
      <c r="D180" s="234" t="s">
        <v>144</v>
      </c>
      <c r="E180" s="235" t="s">
        <v>1</v>
      </c>
      <c r="F180" s="236" t="s">
        <v>243</v>
      </c>
      <c r="G180" s="233"/>
      <c r="H180" s="237">
        <v>2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144</v>
      </c>
      <c r="AU180" s="243" t="s">
        <v>86</v>
      </c>
      <c r="AV180" s="13" t="s">
        <v>86</v>
      </c>
      <c r="AW180" s="13" t="s">
        <v>33</v>
      </c>
      <c r="AX180" s="13" t="s">
        <v>76</v>
      </c>
      <c r="AY180" s="243" t="s">
        <v>136</v>
      </c>
    </row>
    <row r="181" s="14" customFormat="1">
      <c r="A181" s="14"/>
      <c r="B181" s="244"/>
      <c r="C181" s="245"/>
      <c r="D181" s="234" t="s">
        <v>144</v>
      </c>
      <c r="E181" s="246" t="s">
        <v>1</v>
      </c>
      <c r="F181" s="247" t="s">
        <v>146</v>
      </c>
      <c r="G181" s="245"/>
      <c r="H181" s="248">
        <v>2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144</v>
      </c>
      <c r="AU181" s="254" t="s">
        <v>86</v>
      </c>
      <c r="AV181" s="14" t="s">
        <v>142</v>
      </c>
      <c r="AW181" s="14" t="s">
        <v>33</v>
      </c>
      <c r="AX181" s="14" t="s">
        <v>84</v>
      </c>
      <c r="AY181" s="254" t="s">
        <v>136</v>
      </c>
    </row>
    <row r="182" s="2" customFormat="1" ht="24.15" customHeight="1">
      <c r="A182" s="37"/>
      <c r="B182" s="38"/>
      <c r="C182" s="218" t="s">
        <v>252</v>
      </c>
      <c r="D182" s="218" t="s">
        <v>138</v>
      </c>
      <c r="E182" s="219" t="s">
        <v>253</v>
      </c>
      <c r="F182" s="220" t="s">
        <v>254</v>
      </c>
      <c r="G182" s="221" t="s">
        <v>153</v>
      </c>
      <c r="H182" s="222">
        <v>25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41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142</v>
      </c>
      <c r="AT182" s="230" t="s">
        <v>138</v>
      </c>
      <c r="AU182" s="230" t="s">
        <v>86</v>
      </c>
      <c r="AY182" s="16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84</v>
      </c>
      <c r="BK182" s="231">
        <f>ROUND(I182*H182,2)</f>
        <v>0</v>
      </c>
      <c r="BL182" s="16" t="s">
        <v>142</v>
      </c>
      <c r="BM182" s="230" t="s">
        <v>255</v>
      </c>
    </row>
    <row r="183" s="13" customFormat="1">
      <c r="A183" s="13"/>
      <c r="B183" s="232"/>
      <c r="C183" s="233"/>
      <c r="D183" s="234" t="s">
        <v>144</v>
      </c>
      <c r="E183" s="235" t="s">
        <v>1</v>
      </c>
      <c r="F183" s="236" t="s">
        <v>256</v>
      </c>
      <c r="G183" s="233"/>
      <c r="H183" s="237">
        <v>25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144</v>
      </c>
      <c r="AU183" s="243" t="s">
        <v>86</v>
      </c>
      <c r="AV183" s="13" t="s">
        <v>86</v>
      </c>
      <c r="AW183" s="13" t="s">
        <v>33</v>
      </c>
      <c r="AX183" s="13" t="s">
        <v>76</v>
      </c>
      <c r="AY183" s="243" t="s">
        <v>136</v>
      </c>
    </row>
    <row r="184" s="14" customFormat="1">
      <c r="A184" s="14"/>
      <c r="B184" s="244"/>
      <c r="C184" s="245"/>
      <c r="D184" s="234" t="s">
        <v>144</v>
      </c>
      <c r="E184" s="246" t="s">
        <v>1</v>
      </c>
      <c r="F184" s="247" t="s">
        <v>146</v>
      </c>
      <c r="G184" s="245"/>
      <c r="H184" s="248">
        <v>25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144</v>
      </c>
      <c r="AU184" s="254" t="s">
        <v>86</v>
      </c>
      <c r="AV184" s="14" t="s">
        <v>142</v>
      </c>
      <c r="AW184" s="14" t="s">
        <v>33</v>
      </c>
      <c r="AX184" s="14" t="s">
        <v>84</v>
      </c>
      <c r="AY184" s="254" t="s">
        <v>136</v>
      </c>
    </row>
    <row r="185" s="2" customFormat="1" ht="24.15" customHeight="1">
      <c r="A185" s="37"/>
      <c r="B185" s="38"/>
      <c r="C185" s="218" t="s">
        <v>257</v>
      </c>
      <c r="D185" s="218" t="s">
        <v>138</v>
      </c>
      <c r="E185" s="219" t="s">
        <v>258</v>
      </c>
      <c r="F185" s="220" t="s">
        <v>259</v>
      </c>
      <c r="G185" s="221" t="s">
        <v>153</v>
      </c>
      <c r="H185" s="222">
        <v>25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41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0.14538999999999999</v>
      </c>
      <c r="T185" s="229">
        <f>S185*H185</f>
        <v>3.6347499999999999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142</v>
      </c>
      <c r="AT185" s="230" t="s">
        <v>138</v>
      </c>
      <c r="AU185" s="230" t="s">
        <v>86</v>
      </c>
      <c r="AY185" s="16" t="s">
        <v>136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84</v>
      </c>
      <c r="BK185" s="231">
        <f>ROUND(I185*H185,2)</f>
        <v>0</v>
      </c>
      <c r="BL185" s="16" t="s">
        <v>142</v>
      </c>
      <c r="BM185" s="230" t="s">
        <v>260</v>
      </c>
    </row>
    <row r="186" s="13" customFormat="1">
      <c r="A186" s="13"/>
      <c r="B186" s="232"/>
      <c r="C186" s="233"/>
      <c r="D186" s="234" t="s">
        <v>144</v>
      </c>
      <c r="E186" s="235" t="s">
        <v>1</v>
      </c>
      <c r="F186" s="236" t="s">
        <v>256</v>
      </c>
      <c r="G186" s="233"/>
      <c r="H186" s="237">
        <v>25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144</v>
      </c>
      <c r="AU186" s="243" t="s">
        <v>86</v>
      </c>
      <c r="AV186" s="13" t="s">
        <v>86</v>
      </c>
      <c r="AW186" s="13" t="s">
        <v>33</v>
      </c>
      <c r="AX186" s="13" t="s">
        <v>76</v>
      </c>
      <c r="AY186" s="243" t="s">
        <v>136</v>
      </c>
    </row>
    <row r="187" s="14" customFormat="1">
      <c r="A187" s="14"/>
      <c r="B187" s="244"/>
      <c r="C187" s="245"/>
      <c r="D187" s="234" t="s">
        <v>144</v>
      </c>
      <c r="E187" s="246" t="s">
        <v>1</v>
      </c>
      <c r="F187" s="247" t="s">
        <v>146</v>
      </c>
      <c r="G187" s="245"/>
      <c r="H187" s="248">
        <v>25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144</v>
      </c>
      <c r="AU187" s="254" t="s">
        <v>86</v>
      </c>
      <c r="AV187" s="14" t="s">
        <v>142</v>
      </c>
      <c r="AW187" s="14" t="s">
        <v>33</v>
      </c>
      <c r="AX187" s="14" t="s">
        <v>84</v>
      </c>
      <c r="AY187" s="254" t="s">
        <v>136</v>
      </c>
    </row>
    <row r="188" s="12" customFormat="1" ht="22.8" customHeight="1">
      <c r="A188" s="12"/>
      <c r="B188" s="202"/>
      <c r="C188" s="203"/>
      <c r="D188" s="204" t="s">
        <v>75</v>
      </c>
      <c r="E188" s="216" t="s">
        <v>165</v>
      </c>
      <c r="F188" s="216" t="s">
        <v>261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SUM(P189:P197)</f>
        <v>0</v>
      </c>
      <c r="Q188" s="210"/>
      <c r="R188" s="211">
        <f>SUM(R189:R197)</f>
        <v>23.292168099999998</v>
      </c>
      <c r="S188" s="210"/>
      <c r="T188" s="212">
        <f>SUM(T189:T197)</f>
        <v>25.838199999999997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84</v>
      </c>
      <c r="AT188" s="214" t="s">
        <v>75</v>
      </c>
      <c r="AU188" s="214" t="s">
        <v>84</v>
      </c>
      <c r="AY188" s="213" t="s">
        <v>136</v>
      </c>
      <c r="BK188" s="215">
        <f>SUM(BK189:BK197)</f>
        <v>0</v>
      </c>
    </row>
    <row r="189" s="2" customFormat="1" ht="33" customHeight="1">
      <c r="A189" s="37"/>
      <c r="B189" s="38"/>
      <c r="C189" s="218" t="s">
        <v>262</v>
      </c>
      <c r="D189" s="218" t="s">
        <v>138</v>
      </c>
      <c r="E189" s="219" t="s">
        <v>263</v>
      </c>
      <c r="F189" s="220" t="s">
        <v>264</v>
      </c>
      <c r="G189" s="221" t="s">
        <v>141</v>
      </c>
      <c r="H189" s="222">
        <v>118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41</v>
      </c>
      <c r="O189" s="90"/>
      <c r="P189" s="228">
        <f>O189*H189</f>
        <v>0</v>
      </c>
      <c r="Q189" s="228">
        <v>0.065696699999999997</v>
      </c>
      <c r="R189" s="228">
        <f>Q189*H189</f>
        <v>7.7522105999999997</v>
      </c>
      <c r="S189" s="228">
        <v>0.074999999999999997</v>
      </c>
      <c r="T189" s="229">
        <f>S189*H189</f>
        <v>8.8499999999999996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142</v>
      </c>
      <c r="AT189" s="230" t="s">
        <v>138</v>
      </c>
      <c r="AU189" s="230" t="s">
        <v>86</v>
      </c>
      <c r="AY189" s="16" t="s">
        <v>136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84</v>
      </c>
      <c r="BK189" s="231">
        <f>ROUND(I189*H189,2)</f>
        <v>0</v>
      </c>
      <c r="BL189" s="16" t="s">
        <v>142</v>
      </c>
      <c r="BM189" s="230" t="s">
        <v>265</v>
      </c>
    </row>
    <row r="190" s="13" customFormat="1">
      <c r="A190" s="13"/>
      <c r="B190" s="232"/>
      <c r="C190" s="233"/>
      <c r="D190" s="234" t="s">
        <v>144</v>
      </c>
      <c r="E190" s="235" t="s">
        <v>1</v>
      </c>
      <c r="F190" s="236" t="s">
        <v>266</v>
      </c>
      <c r="G190" s="233"/>
      <c r="H190" s="237">
        <v>118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144</v>
      </c>
      <c r="AU190" s="243" t="s">
        <v>86</v>
      </c>
      <c r="AV190" s="13" t="s">
        <v>86</v>
      </c>
      <c r="AW190" s="13" t="s">
        <v>33</v>
      </c>
      <c r="AX190" s="13" t="s">
        <v>76</v>
      </c>
      <c r="AY190" s="243" t="s">
        <v>136</v>
      </c>
    </row>
    <row r="191" s="14" customFormat="1">
      <c r="A191" s="14"/>
      <c r="B191" s="244"/>
      <c r="C191" s="245"/>
      <c r="D191" s="234" t="s">
        <v>144</v>
      </c>
      <c r="E191" s="246" t="s">
        <v>1</v>
      </c>
      <c r="F191" s="247" t="s">
        <v>146</v>
      </c>
      <c r="G191" s="245"/>
      <c r="H191" s="248">
        <v>118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144</v>
      </c>
      <c r="AU191" s="254" t="s">
        <v>86</v>
      </c>
      <c r="AV191" s="14" t="s">
        <v>142</v>
      </c>
      <c r="AW191" s="14" t="s">
        <v>33</v>
      </c>
      <c r="AX191" s="14" t="s">
        <v>84</v>
      </c>
      <c r="AY191" s="254" t="s">
        <v>136</v>
      </c>
    </row>
    <row r="192" s="2" customFormat="1" ht="33" customHeight="1">
      <c r="A192" s="37"/>
      <c r="B192" s="38"/>
      <c r="C192" s="218" t="s">
        <v>267</v>
      </c>
      <c r="D192" s="218" t="s">
        <v>138</v>
      </c>
      <c r="E192" s="219" t="s">
        <v>268</v>
      </c>
      <c r="F192" s="220" t="s">
        <v>269</v>
      </c>
      <c r="G192" s="221" t="s">
        <v>141</v>
      </c>
      <c r="H192" s="222">
        <v>155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41</v>
      </c>
      <c r="O192" s="90"/>
      <c r="P192" s="228">
        <f>O192*H192</f>
        <v>0</v>
      </c>
      <c r="Q192" s="228">
        <v>0.049656499999999999</v>
      </c>
      <c r="R192" s="228">
        <f>Q192*H192</f>
        <v>7.6967574999999995</v>
      </c>
      <c r="S192" s="228">
        <v>0.058999999999999997</v>
      </c>
      <c r="T192" s="229">
        <f>S192*H192</f>
        <v>9.1449999999999996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142</v>
      </c>
      <c r="AT192" s="230" t="s">
        <v>138</v>
      </c>
      <c r="AU192" s="230" t="s">
        <v>86</v>
      </c>
      <c r="AY192" s="16" t="s">
        <v>136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84</v>
      </c>
      <c r="BK192" s="231">
        <f>ROUND(I192*H192,2)</f>
        <v>0</v>
      </c>
      <c r="BL192" s="16" t="s">
        <v>142</v>
      </c>
      <c r="BM192" s="230" t="s">
        <v>270</v>
      </c>
    </row>
    <row r="193" s="13" customFormat="1">
      <c r="A193" s="13"/>
      <c r="B193" s="232"/>
      <c r="C193" s="233"/>
      <c r="D193" s="234" t="s">
        <v>144</v>
      </c>
      <c r="E193" s="235" t="s">
        <v>1</v>
      </c>
      <c r="F193" s="236" t="s">
        <v>271</v>
      </c>
      <c r="G193" s="233"/>
      <c r="H193" s="237">
        <v>155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144</v>
      </c>
      <c r="AU193" s="243" t="s">
        <v>86</v>
      </c>
      <c r="AV193" s="13" t="s">
        <v>86</v>
      </c>
      <c r="AW193" s="13" t="s">
        <v>33</v>
      </c>
      <c r="AX193" s="13" t="s">
        <v>76</v>
      </c>
      <c r="AY193" s="243" t="s">
        <v>136</v>
      </c>
    </row>
    <row r="194" s="14" customFormat="1">
      <c r="A194" s="14"/>
      <c r="B194" s="244"/>
      <c r="C194" s="245"/>
      <c r="D194" s="234" t="s">
        <v>144</v>
      </c>
      <c r="E194" s="246" t="s">
        <v>1</v>
      </c>
      <c r="F194" s="247" t="s">
        <v>146</v>
      </c>
      <c r="G194" s="245"/>
      <c r="H194" s="248">
        <v>155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144</v>
      </c>
      <c r="AU194" s="254" t="s">
        <v>86</v>
      </c>
      <c r="AV194" s="14" t="s">
        <v>142</v>
      </c>
      <c r="AW194" s="14" t="s">
        <v>33</v>
      </c>
      <c r="AX194" s="14" t="s">
        <v>84</v>
      </c>
      <c r="AY194" s="254" t="s">
        <v>136</v>
      </c>
    </row>
    <row r="195" s="2" customFormat="1" ht="24.15" customHeight="1">
      <c r="A195" s="37"/>
      <c r="B195" s="38"/>
      <c r="C195" s="218" t="s">
        <v>272</v>
      </c>
      <c r="D195" s="218" t="s">
        <v>138</v>
      </c>
      <c r="E195" s="219" t="s">
        <v>273</v>
      </c>
      <c r="F195" s="220" t="s">
        <v>274</v>
      </c>
      <c r="G195" s="221" t="s">
        <v>153</v>
      </c>
      <c r="H195" s="222">
        <v>40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41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142</v>
      </c>
      <c r="AT195" s="230" t="s">
        <v>138</v>
      </c>
      <c r="AU195" s="230" t="s">
        <v>86</v>
      </c>
      <c r="AY195" s="16" t="s">
        <v>136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84</v>
      </c>
      <c r="BK195" s="231">
        <f>ROUND(I195*H195,2)</f>
        <v>0</v>
      </c>
      <c r="BL195" s="16" t="s">
        <v>142</v>
      </c>
      <c r="BM195" s="230" t="s">
        <v>275</v>
      </c>
    </row>
    <row r="196" s="2" customFormat="1" ht="16.5" customHeight="1">
      <c r="A196" s="37"/>
      <c r="B196" s="38"/>
      <c r="C196" s="218" t="s">
        <v>276</v>
      </c>
      <c r="D196" s="218" t="s">
        <v>138</v>
      </c>
      <c r="E196" s="219" t="s">
        <v>277</v>
      </c>
      <c r="F196" s="220" t="s">
        <v>278</v>
      </c>
      <c r="G196" s="221" t="s">
        <v>141</v>
      </c>
      <c r="H196" s="222">
        <v>326.80000000000001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41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142</v>
      </c>
      <c r="AT196" s="230" t="s">
        <v>138</v>
      </c>
      <c r="AU196" s="230" t="s">
        <v>86</v>
      </c>
      <c r="AY196" s="16" t="s">
        <v>136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84</v>
      </c>
      <c r="BK196" s="231">
        <f>ROUND(I196*H196,2)</f>
        <v>0</v>
      </c>
      <c r="BL196" s="16" t="s">
        <v>142</v>
      </c>
      <c r="BM196" s="230" t="s">
        <v>279</v>
      </c>
    </row>
    <row r="197" s="2" customFormat="1" ht="24.15" customHeight="1">
      <c r="A197" s="37"/>
      <c r="B197" s="38"/>
      <c r="C197" s="218" t="s">
        <v>280</v>
      </c>
      <c r="D197" s="218" t="s">
        <v>138</v>
      </c>
      <c r="E197" s="219" t="s">
        <v>281</v>
      </c>
      <c r="F197" s="220" t="s">
        <v>282</v>
      </c>
      <c r="G197" s="221" t="s">
        <v>141</v>
      </c>
      <c r="H197" s="222">
        <v>326.80000000000001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41</v>
      </c>
      <c r="O197" s="90"/>
      <c r="P197" s="228">
        <f>O197*H197</f>
        <v>0</v>
      </c>
      <c r="Q197" s="228">
        <v>0.024</v>
      </c>
      <c r="R197" s="228">
        <f>Q197*H197</f>
        <v>7.8432000000000004</v>
      </c>
      <c r="S197" s="228">
        <v>0.024</v>
      </c>
      <c r="T197" s="229">
        <f>S197*H197</f>
        <v>7.8432000000000004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142</v>
      </c>
      <c r="AT197" s="230" t="s">
        <v>138</v>
      </c>
      <c r="AU197" s="230" t="s">
        <v>86</v>
      </c>
      <c r="AY197" s="16" t="s">
        <v>136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84</v>
      </c>
      <c r="BK197" s="231">
        <f>ROUND(I197*H197,2)</f>
        <v>0</v>
      </c>
      <c r="BL197" s="16" t="s">
        <v>142</v>
      </c>
      <c r="BM197" s="230" t="s">
        <v>283</v>
      </c>
    </row>
    <row r="198" s="12" customFormat="1" ht="22.8" customHeight="1">
      <c r="A198" s="12"/>
      <c r="B198" s="202"/>
      <c r="C198" s="203"/>
      <c r="D198" s="204" t="s">
        <v>75</v>
      </c>
      <c r="E198" s="216" t="s">
        <v>178</v>
      </c>
      <c r="F198" s="216" t="s">
        <v>284</v>
      </c>
      <c r="G198" s="203"/>
      <c r="H198" s="203"/>
      <c r="I198" s="206"/>
      <c r="J198" s="217">
        <f>BK198</f>
        <v>0</v>
      </c>
      <c r="K198" s="203"/>
      <c r="L198" s="208"/>
      <c r="M198" s="209"/>
      <c r="N198" s="210"/>
      <c r="O198" s="210"/>
      <c r="P198" s="211">
        <f>SUM(P199:P249)</f>
        <v>0</v>
      </c>
      <c r="Q198" s="210"/>
      <c r="R198" s="211">
        <f>SUM(R199:R249)</f>
        <v>9.0019555530000002</v>
      </c>
      <c r="S198" s="210"/>
      <c r="T198" s="212">
        <f>SUM(T199:T249)</f>
        <v>5.54108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84</v>
      </c>
      <c r="AT198" s="214" t="s">
        <v>75</v>
      </c>
      <c r="AU198" s="214" t="s">
        <v>84</v>
      </c>
      <c r="AY198" s="213" t="s">
        <v>136</v>
      </c>
      <c r="BK198" s="215">
        <f>SUM(BK199:BK249)</f>
        <v>0</v>
      </c>
    </row>
    <row r="199" s="2" customFormat="1" ht="16.5" customHeight="1">
      <c r="A199" s="37"/>
      <c r="B199" s="38"/>
      <c r="C199" s="218" t="s">
        <v>285</v>
      </c>
      <c r="D199" s="218" t="s">
        <v>138</v>
      </c>
      <c r="E199" s="219" t="s">
        <v>286</v>
      </c>
      <c r="F199" s="220" t="s">
        <v>287</v>
      </c>
      <c r="G199" s="221" t="s">
        <v>153</v>
      </c>
      <c r="H199" s="222">
        <v>30.100000000000001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41</v>
      </c>
      <c r="O199" s="90"/>
      <c r="P199" s="228">
        <f>O199*H199</f>
        <v>0</v>
      </c>
      <c r="Q199" s="228">
        <v>0.00117</v>
      </c>
      <c r="R199" s="228">
        <f>Q199*H199</f>
        <v>0.035217000000000005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142</v>
      </c>
      <c r="AT199" s="230" t="s">
        <v>138</v>
      </c>
      <c r="AU199" s="230" t="s">
        <v>86</v>
      </c>
      <c r="AY199" s="16" t="s">
        <v>136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84</v>
      </c>
      <c r="BK199" s="231">
        <f>ROUND(I199*H199,2)</f>
        <v>0</v>
      </c>
      <c r="BL199" s="16" t="s">
        <v>142</v>
      </c>
      <c r="BM199" s="230" t="s">
        <v>288</v>
      </c>
    </row>
    <row r="200" s="13" customFormat="1">
      <c r="A200" s="13"/>
      <c r="B200" s="232"/>
      <c r="C200" s="233"/>
      <c r="D200" s="234" t="s">
        <v>144</v>
      </c>
      <c r="E200" s="235" t="s">
        <v>1</v>
      </c>
      <c r="F200" s="236" t="s">
        <v>289</v>
      </c>
      <c r="G200" s="233"/>
      <c r="H200" s="237">
        <v>30.100000000000001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144</v>
      </c>
      <c r="AU200" s="243" t="s">
        <v>86</v>
      </c>
      <c r="AV200" s="13" t="s">
        <v>86</v>
      </c>
      <c r="AW200" s="13" t="s">
        <v>33</v>
      </c>
      <c r="AX200" s="13" t="s">
        <v>76</v>
      </c>
      <c r="AY200" s="243" t="s">
        <v>136</v>
      </c>
    </row>
    <row r="201" s="14" customFormat="1">
      <c r="A201" s="14"/>
      <c r="B201" s="244"/>
      <c r="C201" s="245"/>
      <c r="D201" s="234" t="s">
        <v>144</v>
      </c>
      <c r="E201" s="246" t="s">
        <v>1</v>
      </c>
      <c r="F201" s="247" t="s">
        <v>146</v>
      </c>
      <c r="G201" s="245"/>
      <c r="H201" s="248">
        <v>30.100000000000001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144</v>
      </c>
      <c r="AU201" s="254" t="s">
        <v>86</v>
      </c>
      <c r="AV201" s="14" t="s">
        <v>142</v>
      </c>
      <c r="AW201" s="14" t="s">
        <v>33</v>
      </c>
      <c r="AX201" s="14" t="s">
        <v>84</v>
      </c>
      <c r="AY201" s="254" t="s">
        <v>136</v>
      </c>
    </row>
    <row r="202" s="2" customFormat="1" ht="16.5" customHeight="1">
      <c r="A202" s="37"/>
      <c r="B202" s="38"/>
      <c r="C202" s="218" t="s">
        <v>290</v>
      </c>
      <c r="D202" s="218" t="s">
        <v>138</v>
      </c>
      <c r="E202" s="219" t="s">
        <v>291</v>
      </c>
      <c r="F202" s="220" t="s">
        <v>292</v>
      </c>
      <c r="G202" s="221" t="s">
        <v>153</v>
      </c>
      <c r="H202" s="222">
        <v>30.100000000000001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41</v>
      </c>
      <c r="O202" s="90"/>
      <c r="P202" s="228">
        <f>O202*H202</f>
        <v>0</v>
      </c>
      <c r="Q202" s="228">
        <v>0.00058049999999999996</v>
      </c>
      <c r="R202" s="228">
        <f>Q202*H202</f>
        <v>0.01747305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142</v>
      </c>
      <c r="AT202" s="230" t="s">
        <v>138</v>
      </c>
      <c r="AU202" s="230" t="s">
        <v>86</v>
      </c>
      <c r="AY202" s="16" t="s">
        <v>136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84</v>
      </c>
      <c r="BK202" s="231">
        <f>ROUND(I202*H202,2)</f>
        <v>0</v>
      </c>
      <c r="BL202" s="16" t="s">
        <v>142</v>
      </c>
      <c r="BM202" s="230" t="s">
        <v>293</v>
      </c>
    </row>
    <row r="203" s="2" customFormat="1" ht="24.15" customHeight="1">
      <c r="A203" s="37"/>
      <c r="B203" s="38"/>
      <c r="C203" s="255" t="s">
        <v>294</v>
      </c>
      <c r="D203" s="255" t="s">
        <v>223</v>
      </c>
      <c r="E203" s="256" t="s">
        <v>295</v>
      </c>
      <c r="F203" s="257" t="s">
        <v>296</v>
      </c>
      <c r="G203" s="258" t="s">
        <v>186</v>
      </c>
      <c r="H203" s="259">
        <v>0.253</v>
      </c>
      <c r="I203" s="260"/>
      <c r="J203" s="261">
        <f>ROUND(I203*H203,2)</f>
        <v>0</v>
      </c>
      <c r="K203" s="262"/>
      <c r="L203" s="263"/>
      <c r="M203" s="264" t="s">
        <v>1</v>
      </c>
      <c r="N203" s="265" t="s">
        <v>41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173</v>
      </c>
      <c r="AT203" s="230" t="s">
        <v>223</v>
      </c>
      <c r="AU203" s="230" t="s">
        <v>86</v>
      </c>
      <c r="AY203" s="16" t="s">
        <v>136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84</v>
      </c>
      <c r="BK203" s="231">
        <f>ROUND(I203*H203,2)</f>
        <v>0</v>
      </c>
      <c r="BL203" s="16" t="s">
        <v>142</v>
      </c>
      <c r="BM203" s="230" t="s">
        <v>297</v>
      </c>
    </row>
    <row r="204" s="13" customFormat="1">
      <c r="A204" s="13"/>
      <c r="B204" s="232"/>
      <c r="C204" s="233"/>
      <c r="D204" s="234" t="s">
        <v>144</v>
      </c>
      <c r="E204" s="235" t="s">
        <v>1</v>
      </c>
      <c r="F204" s="236" t="s">
        <v>298</v>
      </c>
      <c r="G204" s="233"/>
      <c r="H204" s="237">
        <v>0.253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144</v>
      </c>
      <c r="AU204" s="243" t="s">
        <v>86</v>
      </c>
      <c r="AV204" s="13" t="s">
        <v>86</v>
      </c>
      <c r="AW204" s="13" t="s">
        <v>33</v>
      </c>
      <c r="AX204" s="13" t="s">
        <v>76</v>
      </c>
      <c r="AY204" s="243" t="s">
        <v>136</v>
      </c>
    </row>
    <row r="205" s="14" customFormat="1">
      <c r="A205" s="14"/>
      <c r="B205" s="244"/>
      <c r="C205" s="245"/>
      <c r="D205" s="234" t="s">
        <v>144</v>
      </c>
      <c r="E205" s="246" t="s">
        <v>1</v>
      </c>
      <c r="F205" s="247" t="s">
        <v>146</v>
      </c>
      <c r="G205" s="245"/>
      <c r="H205" s="248">
        <v>0.253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144</v>
      </c>
      <c r="AU205" s="254" t="s">
        <v>86</v>
      </c>
      <c r="AV205" s="14" t="s">
        <v>142</v>
      </c>
      <c r="AW205" s="14" t="s">
        <v>33</v>
      </c>
      <c r="AX205" s="14" t="s">
        <v>84</v>
      </c>
      <c r="AY205" s="254" t="s">
        <v>136</v>
      </c>
    </row>
    <row r="206" s="2" customFormat="1" ht="21.75" customHeight="1">
      <c r="A206" s="37"/>
      <c r="B206" s="38"/>
      <c r="C206" s="218" t="s">
        <v>299</v>
      </c>
      <c r="D206" s="218" t="s">
        <v>138</v>
      </c>
      <c r="E206" s="219" t="s">
        <v>300</v>
      </c>
      <c r="F206" s="220" t="s">
        <v>301</v>
      </c>
      <c r="G206" s="221" t="s">
        <v>219</v>
      </c>
      <c r="H206" s="222">
        <v>4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41</v>
      </c>
      <c r="O206" s="90"/>
      <c r="P206" s="228">
        <f>O206*H206</f>
        <v>0</v>
      </c>
      <c r="Q206" s="228">
        <v>6.0000000000000002E-05</v>
      </c>
      <c r="R206" s="228">
        <f>Q206*H206</f>
        <v>0.00024000000000000001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142</v>
      </c>
      <c r="AT206" s="230" t="s">
        <v>138</v>
      </c>
      <c r="AU206" s="230" t="s">
        <v>86</v>
      </c>
      <c r="AY206" s="16" t="s">
        <v>136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84</v>
      </c>
      <c r="BK206" s="231">
        <f>ROUND(I206*H206,2)</f>
        <v>0</v>
      </c>
      <c r="BL206" s="16" t="s">
        <v>142</v>
      </c>
      <c r="BM206" s="230" t="s">
        <v>302</v>
      </c>
    </row>
    <row r="207" s="2" customFormat="1" ht="24.15" customHeight="1">
      <c r="A207" s="37"/>
      <c r="B207" s="38"/>
      <c r="C207" s="218" t="s">
        <v>303</v>
      </c>
      <c r="D207" s="218" t="s">
        <v>138</v>
      </c>
      <c r="E207" s="219" t="s">
        <v>304</v>
      </c>
      <c r="F207" s="220" t="s">
        <v>305</v>
      </c>
      <c r="G207" s="221" t="s">
        <v>219</v>
      </c>
      <c r="H207" s="222">
        <v>4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41</v>
      </c>
      <c r="O207" s="90"/>
      <c r="P207" s="228">
        <f>O207*H207</f>
        <v>0</v>
      </c>
      <c r="Q207" s="228">
        <v>0.36965999999999999</v>
      </c>
      <c r="R207" s="228">
        <f>Q207*H207</f>
        <v>1.47864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142</v>
      </c>
      <c r="AT207" s="230" t="s">
        <v>138</v>
      </c>
      <c r="AU207" s="230" t="s">
        <v>86</v>
      </c>
      <c r="AY207" s="16" t="s">
        <v>136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84</v>
      </c>
      <c r="BK207" s="231">
        <f>ROUND(I207*H207,2)</f>
        <v>0</v>
      </c>
      <c r="BL207" s="16" t="s">
        <v>142</v>
      </c>
      <c r="BM207" s="230" t="s">
        <v>306</v>
      </c>
    </row>
    <row r="208" s="2" customFormat="1" ht="37.8" customHeight="1">
      <c r="A208" s="37"/>
      <c r="B208" s="38"/>
      <c r="C208" s="218" t="s">
        <v>307</v>
      </c>
      <c r="D208" s="218" t="s">
        <v>138</v>
      </c>
      <c r="E208" s="219" t="s">
        <v>308</v>
      </c>
      <c r="F208" s="220" t="s">
        <v>309</v>
      </c>
      <c r="G208" s="221" t="s">
        <v>141</v>
      </c>
      <c r="H208" s="222">
        <v>207.5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41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142</v>
      </c>
      <c r="AT208" s="230" t="s">
        <v>138</v>
      </c>
      <c r="AU208" s="230" t="s">
        <v>86</v>
      </c>
      <c r="AY208" s="16" t="s">
        <v>136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84</v>
      </c>
      <c r="BK208" s="231">
        <f>ROUND(I208*H208,2)</f>
        <v>0</v>
      </c>
      <c r="BL208" s="16" t="s">
        <v>142</v>
      </c>
      <c r="BM208" s="230" t="s">
        <v>310</v>
      </c>
    </row>
    <row r="209" s="13" customFormat="1">
      <c r="A209" s="13"/>
      <c r="B209" s="232"/>
      <c r="C209" s="233"/>
      <c r="D209" s="234" t="s">
        <v>144</v>
      </c>
      <c r="E209" s="235" t="s">
        <v>1</v>
      </c>
      <c r="F209" s="236" t="s">
        <v>311</v>
      </c>
      <c r="G209" s="233"/>
      <c r="H209" s="237">
        <v>54.5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144</v>
      </c>
      <c r="AU209" s="243" t="s">
        <v>86</v>
      </c>
      <c r="AV209" s="13" t="s">
        <v>86</v>
      </c>
      <c r="AW209" s="13" t="s">
        <v>33</v>
      </c>
      <c r="AX209" s="13" t="s">
        <v>76</v>
      </c>
      <c r="AY209" s="243" t="s">
        <v>136</v>
      </c>
    </row>
    <row r="210" s="13" customFormat="1">
      <c r="A210" s="13"/>
      <c r="B210" s="232"/>
      <c r="C210" s="233"/>
      <c r="D210" s="234" t="s">
        <v>144</v>
      </c>
      <c r="E210" s="235" t="s">
        <v>1</v>
      </c>
      <c r="F210" s="236" t="s">
        <v>312</v>
      </c>
      <c r="G210" s="233"/>
      <c r="H210" s="237">
        <v>153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144</v>
      </c>
      <c r="AU210" s="243" t="s">
        <v>86</v>
      </c>
      <c r="AV210" s="13" t="s">
        <v>86</v>
      </c>
      <c r="AW210" s="13" t="s">
        <v>33</v>
      </c>
      <c r="AX210" s="13" t="s">
        <v>76</v>
      </c>
      <c r="AY210" s="243" t="s">
        <v>136</v>
      </c>
    </row>
    <row r="211" s="14" customFormat="1">
      <c r="A211" s="14"/>
      <c r="B211" s="244"/>
      <c r="C211" s="245"/>
      <c r="D211" s="234" t="s">
        <v>144</v>
      </c>
      <c r="E211" s="246" t="s">
        <v>1</v>
      </c>
      <c r="F211" s="247" t="s">
        <v>146</v>
      </c>
      <c r="G211" s="245"/>
      <c r="H211" s="248">
        <v>207.5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144</v>
      </c>
      <c r="AU211" s="254" t="s">
        <v>86</v>
      </c>
      <c r="AV211" s="14" t="s">
        <v>142</v>
      </c>
      <c r="AW211" s="14" t="s">
        <v>33</v>
      </c>
      <c r="AX211" s="14" t="s">
        <v>84</v>
      </c>
      <c r="AY211" s="254" t="s">
        <v>136</v>
      </c>
    </row>
    <row r="212" s="2" customFormat="1" ht="37.8" customHeight="1">
      <c r="A212" s="37"/>
      <c r="B212" s="38"/>
      <c r="C212" s="218" t="s">
        <v>313</v>
      </c>
      <c r="D212" s="218" t="s">
        <v>138</v>
      </c>
      <c r="E212" s="219" t="s">
        <v>314</v>
      </c>
      <c r="F212" s="220" t="s">
        <v>315</v>
      </c>
      <c r="G212" s="221" t="s">
        <v>141</v>
      </c>
      <c r="H212" s="222">
        <v>207.5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41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142</v>
      </c>
      <c r="AT212" s="230" t="s">
        <v>138</v>
      </c>
      <c r="AU212" s="230" t="s">
        <v>86</v>
      </c>
      <c r="AY212" s="16" t="s">
        <v>136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84</v>
      </c>
      <c r="BK212" s="231">
        <f>ROUND(I212*H212,2)</f>
        <v>0</v>
      </c>
      <c r="BL212" s="16" t="s">
        <v>142</v>
      </c>
      <c r="BM212" s="230" t="s">
        <v>316</v>
      </c>
    </row>
    <row r="213" s="2" customFormat="1" ht="33" customHeight="1">
      <c r="A213" s="37"/>
      <c r="B213" s="38"/>
      <c r="C213" s="218" t="s">
        <v>317</v>
      </c>
      <c r="D213" s="218" t="s">
        <v>138</v>
      </c>
      <c r="E213" s="219" t="s">
        <v>318</v>
      </c>
      <c r="F213" s="220" t="s">
        <v>319</v>
      </c>
      <c r="G213" s="221" t="s">
        <v>141</v>
      </c>
      <c r="H213" s="222">
        <v>4150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41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142</v>
      </c>
      <c r="AT213" s="230" t="s">
        <v>138</v>
      </c>
      <c r="AU213" s="230" t="s">
        <v>86</v>
      </c>
      <c r="AY213" s="16" t="s">
        <v>136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84</v>
      </c>
      <c r="BK213" s="231">
        <f>ROUND(I213*H213,2)</f>
        <v>0</v>
      </c>
      <c r="BL213" s="16" t="s">
        <v>142</v>
      </c>
      <c r="BM213" s="230" t="s">
        <v>320</v>
      </c>
    </row>
    <row r="214" s="13" customFormat="1">
      <c r="A214" s="13"/>
      <c r="B214" s="232"/>
      <c r="C214" s="233"/>
      <c r="D214" s="234" t="s">
        <v>144</v>
      </c>
      <c r="E214" s="235" t="s">
        <v>1</v>
      </c>
      <c r="F214" s="236" t="s">
        <v>321</v>
      </c>
      <c r="G214" s="233"/>
      <c r="H214" s="237">
        <v>4150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144</v>
      </c>
      <c r="AU214" s="243" t="s">
        <v>86</v>
      </c>
      <c r="AV214" s="13" t="s">
        <v>86</v>
      </c>
      <c r="AW214" s="13" t="s">
        <v>33</v>
      </c>
      <c r="AX214" s="13" t="s">
        <v>76</v>
      </c>
      <c r="AY214" s="243" t="s">
        <v>136</v>
      </c>
    </row>
    <row r="215" s="14" customFormat="1">
      <c r="A215" s="14"/>
      <c r="B215" s="244"/>
      <c r="C215" s="245"/>
      <c r="D215" s="234" t="s">
        <v>144</v>
      </c>
      <c r="E215" s="246" t="s">
        <v>1</v>
      </c>
      <c r="F215" s="247" t="s">
        <v>146</v>
      </c>
      <c r="G215" s="245"/>
      <c r="H215" s="248">
        <v>4150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144</v>
      </c>
      <c r="AU215" s="254" t="s">
        <v>86</v>
      </c>
      <c r="AV215" s="14" t="s">
        <v>142</v>
      </c>
      <c r="AW215" s="14" t="s">
        <v>33</v>
      </c>
      <c r="AX215" s="14" t="s">
        <v>84</v>
      </c>
      <c r="AY215" s="254" t="s">
        <v>136</v>
      </c>
    </row>
    <row r="216" s="2" customFormat="1" ht="21.75" customHeight="1">
      <c r="A216" s="37"/>
      <c r="B216" s="38"/>
      <c r="C216" s="218" t="s">
        <v>322</v>
      </c>
      <c r="D216" s="218" t="s">
        <v>138</v>
      </c>
      <c r="E216" s="219" t="s">
        <v>323</v>
      </c>
      <c r="F216" s="220" t="s">
        <v>324</v>
      </c>
      <c r="G216" s="221" t="s">
        <v>141</v>
      </c>
      <c r="H216" s="222">
        <v>80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41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142</v>
      </c>
      <c r="AT216" s="230" t="s">
        <v>138</v>
      </c>
      <c r="AU216" s="230" t="s">
        <v>86</v>
      </c>
      <c r="AY216" s="16" t="s">
        <v>136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84</v>
      </c>
      <c r="BK216" s="231">
        <f>ROUND(I216*H216,2)</f>
        <v>0</v>
      </c>
      <c r="BL216" s="16" t="s">
        <v>142</v>
      </c>
      <c r="BM216" s="230" t="s">
        <v>325</v>
      </c>
    </row>
    <row r="217" s="13" customFormat="1">
      <c r="A217" s="13"/>
      <c r="B217" s="232"/>
      <c r="C217" s="233"/>
      <c r="D217" s="234" t="s">
        <v>144</v>
      </c>
      <c r="E217" s="235" t="s">
        <v>1</v>
      </c>
      <c r="F217" s="236" t="s">
        <v>326</v>
      </c>
      <c r="G217" s="233"/>
      <c r="H217" s="237">
        <v>80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144</v>
      </c>
      <c r="AU217" s="243" t="s">
        <v>86</v>
      </c>
      <c r="AV217" s="13" t="s">
        <v>86</v>
      </c>
      <c r="AW217" s="13" t="s">
        <v>33</v>
      </c>
      <c r="AX217" s="13" t="s">
        <v>76</v>
      </c>
      <c r="AY217" s="243" t="s">
        <v>136</v>
      </c>
    </row>
    <row r="218" s="14" customFormat="1">
      <c r="A218" s="14"/>
      <c r="B218" s="244"/>
      <c r="C218" s="245"/>
      <c r="D218" s="234" t="s">
        <v>144</v>
      </c>
      <c r="E218" s="246" t="s">
        <v>1</v>
      </c>
      <c r="F218" s="247" t="s">
        <v>146</v>
      </c>
      <c r="G218" s="245"/>
      <c r="H218" s="248">
        <v>80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144</v>
      </c>
      <c r="AU218" s="254" t="s">
        <v>86</v>
      </c>
      <c r="AV218" s="14" t="s">
        <v>142</v>
      </c>
      <c r="AW218" s="14" t="s">
        <v>33</v>
      </c>
      <c r="AX218" s="14" t="s">
        <v>84</v>
      </c>
      <c r="AY218" s="254" t="s">
        <v>136</v>
      </c>
    </row>
    <row r="219" s="2" customFormat="1" ht="16.5" customHeight="1">
      <c r="A219" s="37"/>
      <c r="B219" s="38"/>
      <c r="C219" s="218" t="s">
        <v>327</v>
      </c>
      <c r="D219" s="218" t="s">
        <v>138</v>
      </c>
      <c r="E219" s="219" t="s">
        <v>328</v>
      </c>
      <c r="F219" s="220" t="s">
        <v>329</v>
      </c>
      <c r="G219" s="221" t="s">
        <v>141</v>
      </c>
      <c r="H219" s="222">
        <v>50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41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142</v>
      </c>
      <c r="AT219" s="230" t="s">
        <v>138</v>
      </c>
      <c r="AU219" s="230" t="s">
        <v>86</v>
      </c>
      <c r="AY219" s="16" t="s">
        <v>136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84</v>
      </c>
      <c r="BK219" s="231">
        <f>ROUND(I219*H219,2)</f>
        <v>0</v>
      </c>
      <c r="BL219" s="16" t="s">
        <v>142</v>
      </c>
      <c r="BM219" s="230" t="s">
        <v>330</v>
      </c>
    </row>
    <row r="220" s="2" customFormat="1">
      <c r="A220" s="37"/>
      <c r="B220" s="38"/>
      <c r="C220" s="39"/>
      <c r="D220" s="234" t="s">
        <v>331</v>
      </c>
      <c r="E220" s="39"/>
      <c r="F220" s="266" t="s">
        <v>332</v>
      </c>
      <c r="G220" s="39"/>
      <c r="H220" s="39"/>
      <c r="I220" s="267"/>
      <c r="J220" s="39"/>
      <c r="K220" s="39"/>
      <c r="L220" s="43"/>
      <c r="M220" s="268"/>
      <c r="N220" s="269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331</v>
      </c>
      <c r="AU220" s="16" t="s">
        <v>86</v>
      </c>
    </row>
    <row r="221" s="13" customFormat="1">
      <c r="A221" s="13"/>
      <c r="B221" s="232"/>
      <c r="C221" s="233"/>
      <c r="D221" s="234" t="s">
        <v>144</v>
      </c>
      <c r="E221" s="235" t="s">
        <v>1</v>
      </c>
      <c r="F221" s="236" t="s">
        <v>333</v>
      </c>
      <c r="G221" s="233"/>
      <c r="H221" s="237">
        <v>50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144</v>
      </c>
      <c r="AU221" s="243" t="s">
        <v>86</v>
      </c>
      <c r="AV221" s="13" t="s">
        <v>86</v>
      </c>
      <c r="AW221" s="13" t="s">
        <v>33</v>
      </c>
      <c r="AX221" s="13" t="s">
        <v>76</v>
      </c>
      <c r="AY221" s="243" t="s">
        <v>136</v>
      </c>
    </row>
    <row r="222" s="14" customFormat="1">
      <c r="A222" s="14"/>
      <c r="B222" s="244"/>
      <c r="C222" s="245"/>
      <c r="D222" s="234" t="s">
        <v>144</v>
      </c>
      <c r="E222" s="246" t="s">
        <v>1</v>
      </c>
      <c r="F222" s="247" t="s">
        <v>146</v>
      </c>
      <c r="G222" s="245"/>
      <c r="H222" s="248">
        <v>50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144</v>
      </c>
      <c r="AU222" s="254" t="s">
        <v>86</v>
      </c>
      <c r="AV222" s="14" t="s">
        <v>142</v>
      </c>
      <c r="AW222" s="14" t="s">
        <v>33</v>
      </c>
      <c r="AX222" s="14" t="s">
        <v>84</v>
      </c>
      <c r="AY222" s="254" t="s">
        <v>136</v>
      </c>
    </row>
    <row r="223" s="2" customFormat="1" ht="24.15" customHeight="1">
      <c r="A223" s="37"/>
      <c r="B223" s="38"/>
      <c r="C223" s="255" t="s">
        <v>334</v>
      </c>
      <c r="D223" s="255" t="s">
        <v>223</v>
      </c>
      <c r="E223" s="256" t="s">
        <v>335</v>
      </c>
      <c r="F223" s="257" t="s">
        <v>336</v>
      </c>
      <c r="G223" s="258" t="s">
        <v>141</v>
      </c>
      <c r="H223" s="259">
        <v>50</v>
      </c>
      <c r="I223" s="260"/>
      <c r="J223" s="261">
        <f>ROUND(I223*H223,2)</f>
        <v>0</v>
      </c>
      <c r="K223" s="262"/>
      <c r="L223" s="263"/>
      <c r="M223" s="264" t="s">
        <v>1</v>
      </c>
      <c r="N223" s="265" t="s">
        <v>41</v>
      </c>
      <c r="O223" s="90"/>
      <c r="P223" s="228">
        <f>O223*H223</f>
        <v>0</v>
      </c>
      <c r="Q223" s="228">
        <v>0.00050000000000000001</v>
      </c>
      <c r="R223" s="228">
        <f>Q223*H223</f>
        <v>0.025000000000000001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173</v>
      </c>
      <c r="AT223" s="230" t="s">
        <v>223</v>
      </c>
      <c r="AU223" s="230" t="s">
        <v>86</v>
      </c>
      <c r="AY223" s="16" t="s">
        <v>136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84</v>
      </c>
      <c r="BK223" s="231">
        <f>ROUND(I223*H223,2)</f>
        <v>0</v>
      </c>
      <c r="BL223" s="16" t="s">
        <v>142</v>
      </c>
      <c r="BM223" s="230" t="s">
        <v>337</v>
      </c>
    </row>
    <row r="224" s="2" customFormat="1" ht="21.75" customHeight="1">
      <c r="A224" s="37"/>
      <c r="B224" s="38"/>
      <c r="C224" s="218" t="s">
        <v>338</v>
      </c>
      <c r="D224" s="218" t="s">
        <v>138</v>
      </c>
      <c r="E224" s="219" t="s">
        <v>339</v>
      </c>
      <c r="F224" s="220" t="s">
        <v>340</v>
      </c>
      <c r="G224" s="221" t="s">
        <v>141</v>
      </c>
      <c r="H224" s="222">
        <v>1000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41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142</v>
      </c>
      <c r="AT224" s="230" t="s">
        <v>138</v>
      </c>
      <c r="AU224" s="230" t="s">
        <v>86</v>
      </c>
      <c r="AY224" s="16" t="s">
        <v>136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84</v>
      </c>
      <c r="BK224" s="231">
        <f>ROUND(I224*H224,2)</f>
        <v>0</v>
      </c>
      <c r="BL224" s="16" t="s">
        <v>142</v>
      </c>
      <c r="BM224" s="230" t="s">
        <v>341</v>
      </c>
    </row>
    <row r="225" s="13" customFormat="1">
      <c r="A225" s="13"/>
      <c r="B225" s="232"/>
      <c r="C225" s="233"/>
      <c r="D225" s="234" t="s">
        <v>144</v>
      </c>
      <c r="E225" s="235" t="s">
        <v>1</v>
      </c>
      <c r="F225" s="236" t="s">
        <v>342</v>
      </c>
      <c r="G225" s="233"/>
      <c r="H225" s="237">
        <v>1000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144</v>
      </c>
      <c r="AU225" s="243" t="s">
        <v>86</v>
      </c>
      <c r="AV225" s="13" t="s">
        <v>86</v>
      </c>
      <c r="AW225" s="13" t="s">
        <v>33</v>
      </c>
      <c r="AX225" s="13" t="s">
        <v>76</v>
      </c>
      <c r="AY225" s="243" t="s">
        <v>136</v>
      </c>
    </row>
    <row r="226" s="14" customFormat="1">
      <c r="A226" s="14"/>
      <c r="B226" s="244"/>
      <c r="C226" s="245"/>
      <c r="D226" s="234" t="s">
        <v>144</v>
      </c>
      <c r="E226" s="246" t="s">
        <v>1</v>
      </c>
      <c r="F226" s="247" t="s">
        <v>146</v>
      </c>
      <c r="G226" s="245"/>
      <c r="H226" s="248">
        <v>1000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144</v>
      </c>
      <c r="AU226" s="254" t="s">
        <v>86</v>
      </c>
      <c r="AV226" s="14" t="s">
        <v>142</v>
      </c>
      <c r="AW226" s="14" t="s">
        <v>33</v>
      </c>
      <c r="AX226" s="14" t="s">
        <v>84</v>
      </c>
      <c r="AY226" s="254" t="s">
        <v>136</v>
      </c>
    </row>
    <row r="227" s="2" customFormat="1" ht="21.75" customHeight="1">
      <c r="A227" s="37"/>
      <c r="B227" s="38"/>
      <c r="C227" s="218" t="s">
        <v>343</v>
      </c>
      <c r="D227" s="218" t="s">
        <v>138</v>
      </c>
      <c r="E227" s="219" t="s">
        <v>344</v>
      </c>
      <c r="F227" s="220" t="s">
        <v>345</v>
      </c>
      <c r="G227" s="221" t="s">
        <v>141</v>
      </c>
      <c r="H227" s="222">
        <v>50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41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142</v>
      </c>
      <c r="AT227" s="230" t="s">
        <v>138</v>
      </c>
      <c r="AU227" s="230" t="s">
        <v>86</v>
      </c>
      <c r="AY227" s="16" t="s">
        <v>136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84</v>
      </c>
      <c r="BK227" s="231">
        <f>ROUND(I227*H227,2)</f>
        <v>0</v>
      </c>
      <c r="BL227" s="16" t="s">
        <v>142</v>
      </c>
      <c r="BM227" s="230" t="s">
        <v>346</v>
      </c>
    </row>
    <row r="228" s="2" customFormat="1" ht="33" customHeight="1">
      <c r="A228" s="37"/>
      <c r="B228" s="38"/>
      <c r="C228" s="218" t="s">
        <v>347</v>
      </c>
      <c r="D228" s="218" t="s">
        <v>138</v>
      </c>
      <c r="E228" s="219" t="s">
        <v>348</v>
      </c>
      <c r="F228" s="220" t="s">
        <v>349</v>
      </c>
      <c r="G228" s="221" t="s">
        <v>141</v>
      </c>
      <c r="H228" s="222">
        <v>50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41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142</v>
      </c>
      <c r="AT228" s="230" t="s">
        <v>138</v>
      </c>
      <c r="AU228" s="230" t="s">
        <v>86</v>
      </c>
      <c r="AY228" s="16" t="s">
        <v>136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84</v>
      </c>
      <c r="BK228" s="231">
        <f>ROUND(I228*H228,2)</f>
        <v>0</v>
      </c>
      <c r="BL228" s="16" t="s">
        <v>142</v>
      </c>
      <c r="BM228" s="230" t="s">
        <v>350</v>
      </c>
    </row>
    <row r="229" s="13" customFormat="1">
      <c r="A229" s="13"/>
      <c r="B229" s="232"/>
      <c r="C229" s="233"/>
      <c r="D229" s="234" t="s">
        <v>144</v>
      </c>
      <c r="E229" s="235" t="s">
        <v>1</v>
      </c>
      <c r="F229" s="236" t="s">
        <v>351</v>
      </c>
      <c r="G229" s="233"/>
      <c r="H229" s="237">
        <v>50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144</v>
      </c>
      <c r="AU229" s="243" t="s">
        <v>86</v>
      </c>
      <c r="AV229" s="13" t="s">
        <v>86</v>
      </c>
      <c r="AW229" s="13" t="s">
        <v>33</v>
      </c>
      <c r="AX229" s="13" t="s">
        <v>76</v>
      </c>
      <c r="AY229" s="243" t="s">
        <v>136</v>
      </c>
    </row>
    <row r="230" s="14" customFormat="1">
      <c r="A230" s="14"/>
      <c r="B230" s="244"/>
      <c r="C230" s="245"/>
      <c r="D230" s="234" t="s">
        <v>144</v>
      </c>
      <c r="E230" s="246" t="s">
        <v>1</v>
      </c>
      <c r="F230" s="247" t="s">
        <v>146</v>
      </c>
      <c r="G230" s="245"/>
      <c r="H230" s="248">
        <v>50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144</v>
      </c>
      <c r="AU230" s="254" t="s">
        <v>86</v>
      </c>
      <c r="AV230" s="14" t="s">
        <v>142</v>
      </c>
      <c r="AW230" s="14" t="s">
        <v>33</v>
      </c>
      <c r="AX230" s="14" t="s">
        <v>84</v>
      </c>
      <c r="AY230" s="254" t="s">
        <v>136</v>
      </c>
    </row>
    <row r="231" s="2" customFormat="1" ht="33" customHeight="1">
      <c r="A231" s="37"/>
      <c r="B231" s="38"/>
      <c r="C231" s="218" t="s">
        <v>352</v>
      </c>
      <c r="D231" s="218" t="s">
        <v>138</v>
      </c>
      <c r="E231" s="219" t="s">
        <v>353</v>
      </c>
      <c r="F231" s="220" t="s">
        <v>354</v>
      </c>
      <c r="G231" s="221" t="s">
        <v>141</v>
      </c>
      <c r="H231" s="222">
        <v>1425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41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142</v>
      </c>
      <c r="AT231" s="230" t="s">
        <v>138</v>
      </c>
      <c r="AU231" s="230" t="s">
        <v>86</v>
      </c>
      <c r="AY231" s="16" t="s">
        <v>136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84</v>
      </c>
      <c r="BK231" s="231">
        <f>ROUND(I231*H231,2)</f>
        <v>0</v>
      </c>
      <c r="BL231" s="16" t="s">
        <v>142</v>
      </c>
      <c r="BM231" s="230" t="s">
        <v>355</v>
      </c>
    </row>
    <row r="232" s="13" customFormat="1">
      <c r="A232" s="13"/>
      <c r="B232" s="232"/>
      <c r="C232" s="233"/>
      <c r="D232" s="234" t="s">
        <v>144</v>
      </c>
      <c r="E232" s="235" t="s">
        <v>1</v>
      </c>
      <c r="F232" s="236" t="s">
        <v>356</v>
      </c>
      <c r="G232" s="233"/>
      <c r="H232" s="237">
        <v>1425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144</v>
      </c>
      <c r="AU232" s="243" t="s">
        <v>86</v>
      </c>
      <c r="AV232" s="13" t="s">
        <v>86</v>
      </c>
      <c r="AW232" s="13" t="s">
        <v>33</v>
      </c>
      <c r="AX232" s="13" t="s">
        <v>76</v>
      </c>
      <c r="AY232" s="243" t="s">
        <v>136</v>
      </c>
    </row>
    <row r="233" s="14" customFormat="1">
      <c r="A233" s="14"/>
      <c r="B233" s="244"/>
      <c r="C233" s="245"/>
      <c r="D233" s="234" t="s">
        <v>144</v>
      </c>
      <c r="E233" s="246" t="s">
        <v>1</v>
      </c>
      <c r="F233" s="247" t="s">
        <v>146</v>
      </c>
      <c r="G233" s="245"/>
      <c r="H233" s="248">
        <v>1425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144</v>
      </c>
      <c r="AU233" s="254" t="s">
        <v>86</v>
      </c>
      <c r="AV233" s="14" t="s">
        <v>142</v>
      </c>
      <c r="AW233" s="14" t="s">
        <v>33</v>
      </c>
      <c r="AX233" s="14" t="s">
        <v>84</v>
      </c>
      <c r="AY233" s="254" t="s">
        <v>136</v>
      </c>
    </row>
    <row r="234" s="2" customFormat="1" ht="37.8" customHeight="1">
      <c r="A234" s="37"/>
      <c r="B234" s="38"/>
      <c r="C234" s="218" t="s">
        <v>357</v>
      </c>
      <c r="D234" s="218" t="s">
        <v>138</v>
      </c>
      <c r="E234" s="219" t="s">
        <v>358</v>
      </c>
      <c r="F234" s="220" t="s">
        <v>359</v>
      </c>
      <c r="G234" s="221" t="s">
        <v>141</v>
      </c>
      <c r="H234" s="222">
        <v>50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41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142</v>
      </c>
      <c r="AT234" s="230" t="s">
        <v>138</v>
      </c>
      <c r="AU234" s="230" t="s">
        <v>86</v>
      </c>
      <c r="AY234" s="16" t="s">
        <v>136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84</v>
      </c>
      <c r="BK234" s="231">
        <f>ROUND(I234*H234,2)</f>
        <v>0</v>
      </c>
      <c r="BL234" s="16" t="s">
        <v>142</v>
      </c>
      <c r="BM234" s="230" t="s">
        <v>360</v>
      </c>
    </row>
    <row r="235" s="2" customFormat="1" ht="21.75" customHeight="1">
      <c r="A235" s="37"/>
      <c r="B235" s="38"/>
      <c r="C235" s="255" t="s">
        <v>361</v>
      </c>
      <c r="D235" s="255" t="s">
        <v>223</v>
      </c>
      <c r="E235" s="256" t="s">
        <v>362</v>
      </c>
      <c r="F235" s="257" t="s">
        <v>363</v>
      </c>
      <c r="G235" s="258" t="s">
        <v>219</v>
      </c>
      <c r="H235" s="259">
        <v>4</v>
      </c>
      <c r="I235" s="260"/>
      <c r="J235" s="261">
        <f>ROUND(I235*H235,2)</f>
        <v>0</v>
      </c>
      <c r="K235" s="262"/>
      <c r="L235" s="263"/>
      <c r="M235" s="264" t="s">
        <v>1</v>
      </c>
      <c r="N235" s="265" t="s">
        <v>41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173</v>
      </c>
      <c r="AT235" s="230" t="s">
        <v>223</v>
      </c>
      <c r="AU235" s="230" t="s">
        <v>86</v>
      </c>
      <c r="AY235" s="16" t="s">
        <v>136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84</v>
      </c>
      <c r="BK235" s="231">
        <f>ROUND(I235*H235,2)</f>
        <v>0</v>
      </c>
      <c r="BL235" s="16" t="s">
        <v>142</v>
      </c>
      <c r="BM235" s="230" t="s">
        <v>364</v>
      </c>
    </row>
    <row r="236" s="2" customFormat="1">
      <c r="A236" s="37"/>
      <c r="B236" s="38"/>
      <c r="C236" s="39"/>
      <c r="D236" s="234" t="s">
        <v>331</v>
      </c>
      <c r="E236" s="39"/>
      <c r="F236" s="266" t="s">
        <v>365</v>
      </c>
      <c r="G236" s="39"/>
      <c r="H236" s="39"/>
      <c r="I236" s="267"/>
      <c r="J236" s="39"/>
      <c r="K236" s="39"/>
      <c r="L236" s="43"/>
      <c r="M236" s="268"/>
      <c r="N236" s="269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331</v>
      </c>
      <c r="AU236" s="16" t="s">
        <v>86</v>
      </c>
    </row>
    <row r="237" s="13" customFormat="1">
      <c r="A237" s="13"/>
      <c r="B237" s="232"/>
      <c r="C237" s="233"/>
      <c r="D237" s="234" t="s">
        <v>144</v>
      </c>
      <c r="E237" s="235" t="s">
        <v>1</v>
      </c>
      <c r="F237" s="236" t="s">
        <v>366</v>
      </c>
      <c r="G237" s="233"/>
      <c r="H237" s="237">
        <v>4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144</v>
      </c>
      <c r="AU237" s="243" t="s">
        <v>86</v>
      </c>
      <c r="AV237" s="13" t="s">
        <v>86</v>
      </c>
      <c r="AW237" s="13" t="s">
        <v>33</v>
      </c>
      <c r="AX237" s="13" t="s">
        <v>76</v>
      </c>
      <c r="AY237" s="243" t="s">
        <v>136</v>
      </c>
    </row>
    <row r="238" s="14" customFormat="1">
      <c r="A238" s="14"/>
      <c r="B238" s="244"/>
      <c r="C238" s="245"/>
      <c r="D238" s="234" t="s">
        <v>144</v>
      </c>
      <c r="E238" s="246" t="s">
        <v>1</v>
      </c>
      <c r="F238" s="247" t="s">
        <v>146</v>
      </c>
      <c r="G238" s="245"/>
      <c r="H238" s="248">
        <v>4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144</v>
      </c>
      <c r="AU238" s="254" t="s">
        <v>86</v>
      </c>
      <c r="AV238" s="14" t="s">
        <v>142</v>
      </c>
      <c r="AW238" s="14" t="s">
        <v>33</v>
      </c>
      <c r="AX238" s="14" t="s">
        <v>84</v>
      </c>
      <c r="AY238" s="254" t="s">
        <v>136</v>
      </c>
    </row>
    <row r="239" s="2" customFormat="1" ht="16.5" customHeight="1">
      <c r="A239" s="37"/>
      <c r="B239" s="38"/>
      <c r="C239" s="218" t="s">
        <v>367</v>
      </c>
      <c r="D239" s="218" t="s">
        <v>138</v>
      </c>
      <c r="E239" s="219" t="s">
        <v>368</v>
      </c>
      <c r="F239" s="220" t="s">
        <v>369</v>
      </c>
      <c r="G239" s="221" t="s">
        <v>153</v>
      </c>
      <c r="H239" s="222">
        <v>30.059999999999999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41</v>
      </c>
      <c r="O239" s="90"/>
      <c r="P239" s="228">
        <f>O239*H239</f>
        <v>0</v>
      </c>
      <c r="Q239" s="228">
        <v>8.3599999999999999E-05</v>
      </c>
      <c r="R239" s="228">
        <f>Q239*H239</f>
        <v>0.0025130159999999999</v>
      </c>
      <c r="S239" s="228">
        <v>0.017999999999999999</v>
      </c>
      <c r="T239" s="229">
        <f>S239*H239</f>
        <v>0.54107999999999989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142</v>
      </c>
      <c r="AT239" s="230" t="s">
        <v>138</v>
      </c>
      <c r="AU239" s="230" t="s">
        <v>86</v>
      </c>
      <c r="AY239" s="16" t="s">
        <v>136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84</v>
      </c>
      <c r="BK239" s="231">
        <f>ROUND(I239*H239,2)</f>
        <v>0</v>
      </c>
      <c r="BL239" s="16" t="s">
        <v>142</v>
      </c>
      <c r="BM239" s="230" t="s">
        <v>370</v>
      </c>
    </row>
    <row r="240" s="13" customFormat="1">
      <c r="A240" s="13"/>
      <c r="B240" s="232"/>
      <c r="C240" s="233"/>
      <c r="D240" s="234" t="s">
        <v>144</v>
      </c>
      <c r="E240" s="235" t="s">
        <v>1</v>
      </c>
      <c r="F240" s="236" t="s">
        <v>371</v>
      </c>
      <c r="G240" s="233"/>
      <c r="H240" s="237">
        <v>30.059999999999999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144</v>
      </c>
      <c r="AU240" s="243" t="s">
        <v>86</v>
      </c>
      <c r="AV240" s="13" t="s">
        <v>86</v>
      </c>
      <c r="AW240" s="13" t="s">
        <v>33</v>
      </c>
      <c r="AX240" s="13" t="s">
        <v>76</v>
      </c>
      <c r="AY240" s="243" t="s">
        <v>136</v>
      </c>
    </row>
    <row r="241" s="14" customFormat="1">
      <c r="A241" s="14"/>
      <c r="B241" s="244"/>
      <c r="C241" s="245"/>
      <c r="D241" s="234" t="s">
        <v>144</v>
      </c>
      <c r="E241" s="246" t="s">
        <v>1</v>
      </c>
      <c r="F241" s="247" t="s">
        <v>146</v>
      </c>
      <c r="G241" s="245"/>
      <c r="H241" s="248">
        <v>30.059999999999999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144</v>
      </c>
      <c r="AU241" s="254" t="s">
        <v>86</v>
      </c>
      <c r="AV241" s="14" t="s">
        <v>142</v>
      </c>
      <c r="AW241" s="14" t="s">
        <v>33</v>
      </c>
      <c r="AX241" s="14" t="s">
        <v>84</v>
      </c>
      <c r="AY241" s="254" t="s">
        <v>136</v>
      </c>
    </row>
    <row r="242" s="2" customFormat="1" ht="24.15" customHeight="1">
      <c r="A242" s="37"/>
      <c r="B242" s="38"/>
      <c r="C242" s="218" t="s">
        <v>372</v>
      </c>
      <c r="D242" s="218" t="s">
        <v>138</v>
      </c>
      <c r="E242" s="219" t="s">
        <v>373</v>
      </c>
      <c r="F242" s="220" t="s">
        <v>374</v>
      </c>
      <c r="G242" s="221" t="s">
        <v>158</v>
      </c>
      <c r="H242" s="222">
        <v>2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41</v>
      </c>
      <c r="O242" s="90"/>
      <c r="P242" s="228">
        <f>O242*H242</f>
        <v>0</v>
      </c>
      <c r="Q242" s="228">
        <v>0.50375000000000003</v>
      </c>
      <c r="R242" s="228">
        <f>Q242*H242</f>
        <v>1.0075000000000001</v>
      </c>
      <c r="S242" s="228">
        <v>2.5</v>
      </c>
      <c r="T242" s="229">
        <f>S242*H242</f>
        <v>5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142</v>
      </c>
      <c r="AT242" s="230" t="s">
        <v>138</v>
      </c>
      <c r="AU242" s="230" t="s">
        <v>86</v>
      </c>
      <c r="AY242" s="16" t="s">
        <v>136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84</v>
      </c>
      <c r="BK242" s="231">
        <f>ROUND(I242*H242,2)</f>
        <v>0</v>
      </c>
      <c r="BL242" s="16" t="s">
        <v>142</v>
      </c>
      <c r="BM242" s="230" t="s">
        <v>375</v>
      </c>
    </row>
    <row r="243" s="2" customFormat="1" ht="16.5" customHeight="1">
      <c r="A243" s="37"/>
      <c r="B243" s="38"/>
      <c r="C243" s="255" t="s">
        <v>376</v>
      </c>
      <c r="D243" s="255" t="s">
        <v>223</v>
      </c>
      <c r="E243" s="256" t="s">
        <v>377</v>
      </c>
      <c r="F243" s="257" t="s">
        <v>378</v>
      </c>
      <c r="G243" s="258" t="s">
        <v>186</v>
      </c>
      <c r="H243" s="259">
        <v>6</v>
      </c>
      <c r="I243" s="260"/>
      <c r="J243" s="261">
        <f>ROUND(I243*H243,2)</f>
        <v>0</v>
      </c>
      <c r="K243" s="262"/>
      <c r="L243" s="263"/>
      <c r="M243" s="264" t="s">
        <v>1</v>
      </c>
      <c r="N243" s="265" t="s">
        <v>41</v>
      </c>
      <c r="O243" s="90"/>
      <c r="P243" s="228">
        <f>O243*H243</f>
        <v>0</v>
      </c>
      <c r="Q243" s="228">
        <v>1</v>
      </c>
      <c r="R243" s="228">
        <f>Q243*H243</f>
        <v>6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173</v>
      </c>
      <c r="AT243" s="230" t="s">
        <v>223</v>
      </c>
      <c r="AU243" s="230" t="s">
        <v>86</v>
      </c>
      <c r="AY243" s="16" t="s">
        <v>136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84</v>
      </c>
      <c r="BK243" s="231">
        <f>ROUND(I243*H243,2)</f>
        <v>0</v>
      </c>
      <c r="BL243" s="16" t="s">
        <v>142</v>
      </c>
      <c r="BM243" s="230" t="s">
        <v>379</v>
      </c>
    </row>
    <row r="244" s="13" customFormat="1">
      <c r="A244" s="13"/>
      <c r="B244" s="232"/>
      <c r="C244" s="233"/>
      <c r="D244" s="234" t="s">
        <v>144</v>
      </c>
      <c r="E244" s="235" t="s">
        <v>1</v>
      </c>
      <c r="F244" s="236" t="s">
        <v>380</v>
      </c>
      <c r="G244" s="233"/>
      <c r="H244" s="237">
        <v>6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144</v>
      </c>
      <c r="AU244" s="243" t="s">
        <v>86</v>
      </c>
      <c r="AV244" s="13" t="s">
        <v>86</v>
      </c>
      <c r="AW244" s="13" t="s">
        <v>33</v>
      </c>
      <c r="AX244" s="13" t="s">
        <v>76</v>
      </c>
      <c r="AY244" s="243" t="s">
        <v>136</v>
      </c>
    </row>
    <row r="245" s="14" customFormat="1">
      <c r="A245" s="14"/>
      <c r="B245" s="244"/>
      <c r="C245" s="245"/>
      <c r="D245" s="234" t="s">
        <v>144</v>
      </c>
      <c r="E245" s="246" t="s">
        <v>1</v>
      </c>
      <c r="F245" s="247" t="s">
        <v>146</v>
      </c>
      <c r="G245" s="245"/>
      <c r="H245" s="248">
        <v>6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144</v>
      </c>
      <c r="AU245" s="254" t="s">
        <v>86</v>
      </c>
      <c r="AV245" s="14" t="s">
        <v>142</v>
      </c>
      <c r="AW245" s="14" t="s">
        <v>33</v>
      </c>
      <c r="AX245" s="14" t="s">
        <v>84</v>
      </c>
      <c r="AY245" s="254" t="s">
        <v>136</v>
      </c>
    </row>
    <row r="246" s="2" customFormat="1" ht="24.15" customHeight="1">
      <c r="A246" s="37"/>
      <c r="B246" s="38"/>
      <c r="C246" s="218" t="s">
        <v>381</v>
      </c>
      <c r="D246" s="218" t="s">
        <v>138</v>
      </c>
      <c r="E246" s="219" t="s">
        <v>382</v>
      </c>
      <c r="F246" s="220" t="s">
        <v>383</v>
      </c>
      <c r="G246" s="221" t="s">
        <v>141</v>
      </c>
      <c r="H246" s="222">
        <v>326.80000000000001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41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142</v>
      </c>
      <c r="AT246" s="230" t="s">
        <v>138</v>
      </c>
      <c r="AU246" s="230" t="s">
        <v>86</v>
      </c>
      <c r="AY246" s="16" t="s">
        <v>136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84</v>
      </c>
      <c r="BK246" s="231">
        <f>ROUND(I246*H246,2)</f>
        <v>0</v>
      </c>
      <c r="BL246" s="16" t="s">
        <v>142</v>
      </c>
      <c r="BM246" s="230" t="s">
        <v>384</v>
      </c>
    </row>
    <row r="247" s="2" customFormat="1" ht="24.15" customHeight="1">
      <c r="A247" s="37"/>
      <c r="B247" s="38"/>
      <c r="C247" s="218" t="s">
        <v>385</v>
      </c>
      <c r="D247" s="218" t="s">
        <v>138</v>
      </c>
      <c r="E247" s="219" t="s">
        <v>386</v>
      </c>
      <c r="F247" s="220" t="s">
        <v>387</v>
      </c>
      <c r="G247" s="221" t="s">
        <v>141</v>
      </c>
      <c r="H247" s="222">
        <v>10.9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41</v>
      </c>
      <c r="O247" s="90"/>
      <c r="P247" s="228">
        <f>O247*H247</f>
        <v>0</v>
      </c>
      <c r="Q247" s="228">
        <v>0.038850000000000003</v>
      </c>
      <c r="R247" s="228">
        <f>Q247*H247</f>
        <v>0.42346500000000004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142</v>
      </c>
      <c r="AT247" s="230" t="s">
        <v>138</v>
      </c>
      <c r="AU247" s="230" t="s">
        <v>86</v>
      </c>
      <c r="AY247" s="16" t="s">
        <v>136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84</v>
      </c>
      <c r="BK247" s="231">
        <f>ROUND(I247*H247,2)</f>
        <v>0</v>
      </c>
      <c r="BL247" s="16" t="s">
        <v>142</v>
      </c>
      <c r="BM247" s="230" t="s">
        <v>388</v>
      </c>
    </row>
    <row r="248" s="2" customFormat="1" ht="24.15" customHeight="1">
      <c r="A248" s="37"/>
      <c r="B248" s="38"/>
      <c r="C248" s="218" t="s">
        <v>389</v>
      </c>
      <c r="D248" s="218" t="s">
        <v>138</v>
      </c>
      <c r="E248" s="219" t="s">
        <v>390</v>
      </c>
      <c r="F248" s="220" t="s">
        <v>391</v>
      </c>
      <c r="G248" s="221" t="s">
        <v>141</v>
      </c>
      <c r="H248" s="222">
        <v>10.9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41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142</v>
      </c>
      <c r="AT248" s="230" t="s">
        <v>138</v>
      </c>
      <c r="AU248" s="230" t="s">
        <v>86</v>
      </c>
      <c r="AY248" s="16" t="s">
        <v>136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84</v>
      </c>
      <c r="BK248" s="231">
        <f>ROUND(I248*H248,2)</f>
        <v>0</v>
      </c>
      <c r="BL248" s="16" t="s">
        <v>142</v>
      </c>
      <c r="BM248" s="230" t="s">
        <v>392</v>
      </c>
    </row>
    <row r="249" s="2" customFormat="1" ht="24.15" customHeight="1">
      <c r="A249" s="37"/>
      <c r="B249" s="38"/>
      <c r="C249" s="218" t="s">
        <v>393</v>
      </c>
      <c r="D249" s="218" t="s">
        <v>138</v>
      </c>
      <c r="E249" s="219" t="s">
        <v>394</v>
      </c>
      <c r="F249" s="220" t="s">
        <v>395</v>
      </c>
      <c r="G249" s="221" t="s">
        <v>141</v>
      </c>
      <c r="H249" s="222">
        <v>10.9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41</v>
      </c>
      <c r="O249" s="90"/>
      <c r="P249" s="228">
        <f>O249*H249</f>
        <v>0</v>
      </c>
      <c r="Q249" s="228">
        <v>0.0010924299999999999</v>
      </c>
      <c r="R249" s="228">
        <f>Q249*H249</f>
        <v>0.011907487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142</v>
      </c>
      <c r="AT249" s="230" t="s">
        <v>138</v>
      </c>
      <c r="AU249" s="230" t="s">
        <v>86</v>
      </c>
      <c r="AY249" s="16" t="s">
        <v>136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84</v>
      </c>
      <c r="BK249" s="231">
        <f>ROUND(I249*H249,2)</f>
        <v>0</v>
      </c>
      <c r="BL249" s="16" t="s">
        <v>142</v>
      </c>
      <c r="BM249" s="230" t="s">
        <v>396</v>
      </c>
    </row>
    <row r="250" s="12" customFormat="1" ht="22.8" customHeight="1">
      <c r="A250" s="12"/>
      <c r="B250" s="202"/>
      <c r="C250" s="203"/>
      <c r="D250" s="204" t="s">
        <v>75</v>
      </c>
      <c r="E250" s="216" t="s">
        <v>397</v>
      </c>
      <c r="F250" s="216" t="s">
        <v>398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SUM(P251:P260)</f>
        <v>0</v>
      </c>
      <c r="Q250" s="210"/>
      <c r="R250" s="211">
        <f>SUM(R251:R260)</f>
        <v>0</v>
      </c>
      <c r="S250" s="210"/>
      <c r="T250" s="212">
        <f>SUM(T251:T260)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84</v>
      </c>
      <c r="AT250" s="214" t="s">
        <v>75</v>
      </c>
      <c r="AU250" s="214" t="s">
        <v>84</v>
      </c>
      <c r="AY250" s="213" t="s">
        <v>136</v>
      </c>
      <c r="BK250" s="215">
        <f>SUM(BK251:BK260)</f>
        <v>0</v>
      </c>
    </row>
    <row r="251" s="2" customFormat="1" ht="24.15" customHeight="1">
      <c r="A251" s="37"/>
      <c r="B251" s="38"/>
      <c r="C251" s="218" t="s">
        <v>399</v>
      </c>
      <c r="D251" s="218" t="s">
        <v>138</v>
      </c>
      <c r="E251" s="219" t="s">
        <v>400</v>
      </c>
      <c r="F251" s="220" t="s">
        <v>401</v>
      </c>
      <c r="G251" s="221" t="s">
        <v>186</v>
      </c>
      <c r="H251" s="222">
        <v>48.351999999999997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41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142</v>
      </c>
      <c r="AT251" s="230" t="s">
        <v>138</v>
      </c>
      <c r="AU251" s="230" t="s">
        <v>86</v>
      </c>
      <c r="AY251" s="16" t="s">
        <v>136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84</v>
      </c>
      <c r="BK251" s="231">
        <f>ROUND(I251*H251,2)</f>
        <v>0</v>
      </c>
      <c r="BL251" s="16" t="s">
        <v>142</v>
      </c>
      <c r="BM251" s="230" t="s">
        <v>402</v>
      </c>
    </row>
    <row r="252" s="2" customFormat="1" ht="24.15" customHeight="1">
      <c r="A252" s="37"/>
      <c r="B252" s="38"/>
      <c r="C252" s="218" t="s">
        <v>403</v>
      </c>
      <c r="D252" s="218" t="s">
        <v>138</v>
      </c>
      <c r="E252" s="219" t="s">
        <v>404</v>
      </c>
      <c r="F252" s="220" t="s">
        <v>405</v>
      </c>
      <c r="G252" s="221" t="s">
        <v>186</v>
      </c>
      <c r="H252" s="222">
        <v>3868.1599999999999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41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142</v>
      </c>
      <c r="AT252" s="230" t="s">
        <v>138</v>
      </c>
      <c r="AU252" s="230" t="s">
        <v>86</v>
      </c>
      <c r="AY252" s="16" t="s">
        <v>136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84</v>
      </c>
      <c r="BK252" s="231">
        <f>ROUND(I252*H252,2)</f>
        <v>0</v>
      </c>
      <c r="BL252" s="16" t="s">
        <v>142</v>
      </c>
      <c r="BM252" s="230" t="s">
        <v>406</v>
      </c>
    </row>
    <row r="253" s="13" customFormat="1">
      <c r="A253" s="13"/>
      <c r="B253" s="232"/>
      <c r="C253" s="233"/>
      <c r="D253" s="234" t="s">
        <v>144</v>
      </c>
      <c r="E253" s="235" t="s">
        <v>1</v>
      </c>
      <c r="F253" s="236" t="s">
        <v>407</v>
      </c>
      <c r="G253" s="233"/>
      <c r="H253" s="237">
        <v>3868.1599999999999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144</v>
      </c>
      <c r="AU253" s="243" t="s">
        <v>86</v>
      </c>
      <c r="AV253" s="13" t="s">
        <v>86</v>
      </c>
      <c r="AW253" s="13" t="s">
        <v>33</v>
      </c>
      <c r="AX253" s="13" t="s">
        <v>76</v>
      </c>
      <c r="AY253" s="243" t="s">
        <v>136</v>
      </c>
    </row>
    <row r="254" s="14" customFormat="1">
      <c r="A254" s="14"/>
      <c r="B254" s="244"/>
      <c r="C254" s="245"/>
      <c r="D254" s="234" t="s">
        <v>144</v>
      </c>
      <c r="E254" s="246" t="s">
        <v>1</v>
      </c>
      <c r="F254" s="247" t="s">
        <v>146</v>
      </c>
      <c r="G254" s="245"/>
      <c r="H254" s="248">
        <v>3868.1599999999999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144</v>
      </c>
      <c r="AU254" s="254" t="s">
        <v>86</v>
      </c>
      <c r="AV254" s="14" t="s">
        <v>142</v>
      </c>
      <c r="AW254" s="14" t="s">
        <v>33</v>
      </c>
      <c r="AX254" s="14" t="s">
        <v>84</v>
      </c>
      <c r="AY254" s="254" t="s">
        <v>136</v>
      </c>
    </row>
    <row r="255" s="2" customFormat="1" ht="33" customHeight="1">
      <c r="A255" s="37"/>
      <c r="B255" s="38"/>
      <c r="C255" s="218" t="s">
        <v>408</v>
      </c>
      <c r="D255" s="218" t="s">
        <v>138</v>
      </c>
      <c r="E255" s="219" t="s">
        <v>409</v>
      </c>
      <c r="F255" s="220" t="s">
        <v>410</v>
      </c>
      <c r="G255" s="221" t="s">
        <v>186</v>
      </c>
      <c r="H255" s="222">
        <v>6.5359999999999996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41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142</v>
      </c>
      <c r="AT255" s="230" t="s">
        <v>138</v>
      </c>
      <c r="AU255" s="230" t="s">
        <v>86</v>
      </c>
      <c r="AY255" s="16" t="s">
        <v>136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84</v>
      </c>
      <c r="BK255" s="231">
        <f>ROUND(I255*H255,2)</f>
        <v>0</v>
      </c>
      <c r="BL255" s="16" t="s">
        <v>142</v>
      </c>
      <c r="BM255" s="230" t="s">
        <v>411</v>
      </c>
    </row>
    <row r="256" s="2" customFormat="1" ht="37.8" customHeight="1">
      <c r="A256" s="37"/>
      <c r="B256" s="38"/>
      <c r="C256" s="218" t="s">
        <v>412</v>
      </c>
      <c r="D256" s="218" t="s">
        <v>138</v>
      </c>
      <c r="E256" s="219" t="s">
        <v>413</v>
      </c>
      <c r="F256" s="220" t="s">
        <v>414</v>
      </c>
      <c r="G256" s="221" t="s">
        <v>186</v>
      </c>
      <c r="H256" s="222">
        <v>8.1899999999999995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41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142</v>
      </c>
      <c r="AT256" s="230" t="s">
        <v>138</v>
      </c>
      <c r="AU256" s="230" t="s">
        <v>86</v>
      </c>
      <c r="AY256" s="16" t="s">
        <v>136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84</v>
      </c>
      <c r="BK256" s="231">
        <f>ROUND(I256*H256,2)</f>
        <v>0</v>
      </c>
      <c r="BL256" s="16" t="s">
        <v>142</v>
      </c>
      <c r="BM256" s="230" t="s">
        <v>415</v>
      </c>
    </row>
    <row r="257" s="13" customFormat="1">
      <c r="A257" s="13"/>
      <c r="B257" s="232"/>
      <c r="C257" s="233"/>
      <c r="D257" s="234" t="s">
        <v>144</v>
      </c>
      <c r="E257" s="235" t="s">
        <v>1</v>
      </c>
      <c r="F257" s="236" t="s">
        <v>416</v>
      </c>
      <c r="G257" s="233"/>
      <c r="H257" s="237">
        <v>8.1899999999999995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144</v>
      </c>
      <c r="AU257" s="243" t="s">
        <v>86</v>
      </c>
      <c r="AV257" s="13" t="s">
        <v>86</v>
      </c>
      <c r="AW257" s="13" t="s">
        <v>33</v>
      </c>
      <c r="AX257" s="13" t="s">
        <v>76</v>
      </c>
      <c r="AY257" s="243" t="s">
        <v>136</v>
      </c>
    </row>
    <row r="258" s="14" customFormat="1">
      <c r="A258" s="14"/>
      <c r="B258" s="244"/>
      <c r="C258" s="245"/>
      <c r="D258" s="234" t="s">
        <v>144</v>
      </c>
      <c r="E258" s="246" t="s">
        <v>1</v>
      </c>
      <c r="F258" s="247" t="s">
        <v>146</v>
      </c>
      <c r="G258" s="245"/>
      <c r="H258" s="248">
        <v>8.1899999999999995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144</v>
      </c>
      <c r="AU258" s="254" t="s">
        <v>86</v>
      </c>
      <c r="AV258" s="14" t="s">
        <v>142</v>
      </c>
      <c r="AW258" s="14" t="s">
        <v>33</v>
      </c>
      <c r="AX258" s="14" t="s">
        <v>84</v>
      </c>
      <c r="AY258" s="254" t="s">
        <v>136</v>
      </c>
    </row>
    <row r="259" s="2" customFormat="1" ht="21.75" customHeight="1">
      <c r="A259" s="37"/>
      <c r="B259" s="38"/>
      <c r="C259" s="218" t="s">
        <v>417</v>
      </c>
      <c r="D259" s="218" t="s">
        <v>138</v>
      </c>
      <c r="E259" s="219" t="s">
        <v>418</v>
      </c>
      <c r="F259" s="220" t="s">
        <v>419</v>
      </c>
      <c r="G259" s="221" t="s">
        <v>219</v>
      </c>
      <c r="H259" s="222">
        <v>22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41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142</v>
      </c>
      <c r="AT259" s="230" t="s">
        <v>138</v>
      </c>
      <c r="AU259" s="230" t="s">
        <v>86</v>
      </c>
      <c r="AY259" s="16" t="s">
        <v>136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84</v>
      </c>
      <c r="BK259" s="231">
        <f>ROUND(I259*H259,2)</f>
        <v>0</v>
      </c>
      <c r="BL259" s="16" t="s">
        <v>142</v>
      </c>
      <c r="BM259" s="230" t="s">
        <v>420</v>
      </c>
    </row>
    <row r="260" s="2" customFormat="1" ht="16.5" customHeight="1">
      <c r="A260" s="37"/>
      <c r="B260" s="38"/>
      <c r="C260" s="218" t="s">
        <v>421</v>
      </c>
      <c r="D260" s="218" t="s">
        <v>138</v>
      </c>
      <c r="E260" s="219" t="s">
        <v>422</v>
      </c>
      <c r="F260" s="220" t="s">
        <v>423</v>
      </c>
      <c r="G260" s="221" t="s">
        <v>186</v>
      </c>
      <c r="H260" s="222">
        <v>48.351999999999997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41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142</v>
      </c>
      <c r="AT260" s="230" t="s">
        <v>138</v>
      </c>
      <c r="AU260" s="230" t="s">
        <v>86</v>
      </c>
      <c r="AY260" s="16" t="s">
        <v>136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84</v>
      </c>
      <c r="BK260" s="231">
        <f>ROUND(I260*H260,2)</f>
        <v>0</v>
      </c>
      <c r="BL260" s="16" t="s">
        <v>142</v>
      </c>
      <c r="BM260" s="230" t="s">
        <v>424</v>
      </c>
    </row>
    <row r="261" s="12" customFormat="1" ht="22.8" customHeight="1">
      <c r="A261" s="12"/>
      <c r="B261" s="202"/>
      <c r="C261" s="203"/>
      <c r="D261" s="204" t="s">
        <v>75</v>
      </c>
      <c r="E261" s="216" t="s">
        <v>425</v>
      </c>
      <c r="F261" s="216" t="s">
        <v>426</v>
      </c>
      <c r="G261" s="203"/>
      <c r="H261" s="203"/>
      <c r="I261" s="206"/>
      <c r="J261" s="217">
        <f>BK261</f>
        <v>0</v>
      </c>
      <c r="K261" s="203"/>
      <c r="L261" s="208"/>
      <c r="M261" s="209"/>
      <c r="N261" s="210"/>
      <c r="O261" s="210"/>
      <c r="P261" s="211">
        <f>SUM(P262:P263)</f>
        <v>0</v>
      </c>
      <c r="Q261" s="210"/>
      <c r="R261" s="211">
        <f>SUM(R262:R263)</f>
        <v>0</v>
      </c>
      <c r="S261" s="210"/>
      <c r="T261" s="212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3" t="s">
        <v>84</v>
      </c>
      <c r="AT261" s="214" t="s">
        <v>75</v>
      </c>
      <c r="AU261" s="214" t="s">
        <v>84</v>
      </c>
      <c r="AY261" s="213" t="s">
        <v>136</v>
      </c>
      <c r="BK261" s="215">
        <f>SUM(BK262:BK263)</f>
        <v>0</v>
      </c>
    </row>
    <row r="262" s="2" customFormat="1" ht="24.15" customHeight="1">
      <c r="A262" s="37"/>
      <c r="B262" s="38"/>
      <c r="C262" s="218" t="s">
        <v>427</v>
      </c>
      <c r="D262" s="218" t="s">
        <v>138</v>
      </c>
      <c r="E262" s="219" t="s">
        <v>428</v>
      </c>
      <c r="F262" s="220" t="s">
        <v>429</v>
      </c>
      <c r="G262" s="221" t="s">
        <v>186</v>
      </c>
      <c r="H262" s="222">
        <v>58.933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41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142</v>
      </c>
      <c r="AT262" s="230" t="s">
        <v>138</v>
      </c>
      <c r="AU262" s="230" t="s">
        <v>86</v>
      </c>
      <c r="AY262" s="16" t="s">
        <v>136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84</v>
      </c>
      <c r="BK262" s="231">
        <f>ROUND(I262*H262,2)</f>
        <v>0</v>
      </c>
      <c r="BL262" s="16" t="s">
        <v>142</v>
      </c>
      <c r="BM262" s="230" t="s">
        <v>430</v>
      </c>
    </row>
    <row r="263" s="2" customFormat="1" ht="33" customHeight="1">
      <c r="A263" s="37"/>
      <c r="B263" s="38"/>
      <c r="C263" s="218" t="s">
        <v>431</v>
      </c>
      <c r="D263" s="218" t="s">
        <v>138</v>
      </c>
      <c r="E263" s="219" t="s">
        <v>432</v>
      </c>
      <c r="F263" s="220" t="s">
        <v>433</v>
      </c>
      <c r="G263" s="221" t="s">
        <v>186</v>
      </c>
      <c r="H263" s="222">
        <v>58.933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41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142</v>
      </c>
      <c r="AT263" s="230" t="s">
        <v>138</v>
      </c>
      <c r="AU263" s="230" t="s">
        <v>86</v>
      </c>
      <c r="AY263" s="16" t="s">
        <v>136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84</v>
      </c>
      <c r="BK263" s="231">
        <f>ROUND(I263*H263,2)</f>
        <v>0</v>
      </c>
      <c r="BL263" s="16" t="s">
        <v>142</v>
      </c>
      <c r="BM263" s="230" t="s">
        <v>434</v>
      </c>
    </row>
    <row r="264" s="12" customFormat="1" ht="25.92" customHeight="1">
      <c r="A264" s="12"/>
      <c r="B264" s="202"/>
      <c r="C264" s="203"/>
      <c r="D264" s="204" t="s">
        <v>75</v>
      </c>
      <c r="E264" s="205" t="s">
        <v>435</v>
      </c>
      <c r="F264" s="205" t="s">
        <v>436</v>
      </c>
      <c r="G264" s="203"/>
      <c r="H264" s="203"/>
      <c r="I264" s="206"/>
      <c r="J264" s="207">
        <f>BK264</f>
        <v>0</v>
      </c>
      <c r="K264" s="203"/>
      <c r="L264" s="208"/>
      <c r="M264" s="270"/>
      <c r="N264" s="271"/>
      <c r="O264" s="271"/>
      <c r="P264" s="272">
        <v>0</v>
      </c>
      <c r="Q264" s="271"/>
      <c r="R264" s="272">
        <v>0</v>
      </c>
      <c r="S264" s="271"/>
      <c r="T264" s="273"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3" t="s">
        <v>142</v>
      </c>
      <c r="AT264" s="214" t="s">
        <v>75</v>
      </c>
      <c r="AU264" s="214" t="s">
        <v>76</v>
      </c>
      <c r="AY264" s="213" t="s">
        <v>136</v>
      </c>
      <c r="BK264" s="215">
        <v>0</v>
      </c>
    </row>
    <row r="265" s="2" customFormat="1" ht="6.96" customHeight="1">
      <c r="A265" s="37"/>
      <c r="B265" s="65"/>
      <c r="C265" s="66"/>
      <c r="D265" s="66"/>
      <c r="E265" s="66"/>
      <c r="F265" s="66"/>
      <c r="G265" s="66"/>
      <c r="H265" s="66"/>
      <c r="I265" s="66"/>
      <c r="J265" s="66"/>
      <c r="K265" s="66"/>
      <c r="L265" s="43"/>
      <c r="M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</row>
  </sheetData>
  <sheetProtection sheet="1" autoFilter="0" formatColumns="0" formatRows="0" objects="1" scenarios="1" spinCount="100000" saltValue="lO72OKIV4V36CK+0rGy/ljqTsWuiUNI2bxORCmJRawxh2GzUzqjWTG+4ArEhIVcBWRSsj49LnLbxz7/kLztY7Q==" hashValue="Nri4zS2NPaawsd+c8xIWrYBpUnIqpRoulQ4CU6UyYRugOtjr8lZukh5HW/0c6lh27V2rLfPlLFjttNTXy0mcAA==" algorithmName="SHA-512" password="CC35"/>
  <autoFilter ref="C126:K26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 xml:space="preserve">Oprava mostů v km 49,702 a km 50,917 na trati  Horažďovice-Klatovy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437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ROUND((SUM(BE119:BE150)),  2)</f>
        <v>0</v>
      </c>
      <c r="G33" s="37"/>
      <c r="H33" s="37"/>
      <c r="I33" s="154">
        <v>0.20999999999999999</v>
      </c>
      <c r="J33" s="153">
        <f>ROUND(((SUM(BE119:BE150))*I33),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ROUND((SUM(BF119:BF150)),  2)</f>
        <v>0</v>
      </c>
      <c r="G34" s="37"/>
      <c r="H34" s="37"/>
      <c r="I34" s="154">
        <v>0.14999999999999999</v>
      </c>
      <c r="J34" s="153">
        <f>ROUND(((SUM(BF119:BF150))*I34),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ROUND((SUM(BG119:BG150)),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ROUND((SUM(BH119:BH150)),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ROUND((SUM(BI119:BI150)),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 xml:space="preserve">Oprava mostů v km 49,702 a km 50,917 na trati  Horažďovice-Klatovy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SO1-02 - Železniční svršek 49,702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115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120</v>
      </c>
      <c r="E99" s="181"/>
      <c r="F99" s="181"/>
      <c r="G99" s="181"/>
      <c r="H99" s="181"/>
      <c r="I99" s="181"/>
      <c r="J99" s="182">
        <f>J149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121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73" t="str">
        <f>E7</f>
        <v xml:space="preserve">Oprava mostů v km 49,702 a km 50,917 na trati  Horažďovice-Klatovy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SO1-02 - Železniční svršek 49,702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19. 1. 2023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Správa železnic, státní organizace</v>
      </c>
      <c r="G115" s="39"/>
      <c r="H115" s="39"/>
      <c r="I115" s="31" t="s">
        <v>32</v>
      </c>
      <c r="J115" s="35" t="str">
        <f>E21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34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122</v>
      </c>
      <c r="D118" s="193" t="s">
        <v>61</v>
      </c>
      <c r="E118" s="193" t="s">
        <v>57</v>
      </c>
      <c r="F118" s="193" t="s">
        <v>58</v>
      </c>
      <c r="G118" s="193" t="s">
        <v>123</v>
      </c>
      <c r="H118" s="193" t="s">
        <v>124</v>
      </c>
      <c r="I118" s="193" t="s">
        <v>125</v>
      </c>
      <c r="J118" s="194" t="s">
        <v>107</v>
      </c>
      <c r="K118" s="195" t="s">
        <v>126</v>
      </c>
      <c r="L118" s="196"/>
      <c r="M118" s="99" t="s">
        <v>1</v>
      </c>
      <c r="N118" s="100" t="s">
        <v>40</v>
      </c>
      <c r="O118" s="100" t="s">
        <v>127</v>
      </c>
      <c r="P118" s="100" t="s">
        <v>128</v>
      </c>
      <c r="Q118" s="100" t="s">
        <v>129</v>
      </c>
      <c r="R118" s="100" t="s">
        <v>130</v>
      </c>
      <c r="S118" s="100" t="s">
        <v>131</v>
      </c>
      <c r="T118" s="101" t="s">
        <v>132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133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P120+P149</f>
        <v>0</v>
      </c>
      <c r="Q119" s="103"/>
      <c r="R119" s="199">
        <f>R120+R149</f>
        <v>30.241379999999999</v>
      </c>
      <c r="S119" s="103"/>
      <c r="T119" s="200">
        <f>T120+T149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109</v>
      </c>
      <c r="BK119" s="201">
        <f>BK120+BK149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134</v>
      </c>
      <c r="F120" s="205" t="s">
        <v>135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30.241379999999999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84</v>
      </c>
      <c r="AT120" s="214" t="s">
        <v>75</v>
      </c>
      <c r="AU120" s="214" t="s">
        <v>76</v>
      </c>
      <c r="AY120" s="213" t="s">
        <v>136</v>
      </c>
      <c r="BK120" s="215">
        <f>BK121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161</v>
      </c>
      <c r="F121" s="216" t="s">
        <v>215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SUM(P122:P148)</f>
        <v>0</v>
      </c>
      <c r="Q121" s="210"/>
      <c r="R121" s="211">
        <f>SUM(R122:R148)</f>
        <v>30.241379999999999</v>
      </c>
      <c r="S121" s="210"/>
      <c r="T121" s="212">
        <f>SUM(T122:T148)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84</v>
      </c>
      <c r="AT121" s="214" t="s">
        <v>75</v>
      </c>
      <c r="AU121" s="214" t="s">
        <v>84</v>
      </c>
      <c r="AY121" s="213" t="s">
        <v>136</v>
      </c>
      <c r="BK121" s="215">
        <f>SUM(BK122:BK148)</f>
        <v>0</v>
      </c>
    </row>
    <row r="122" s="2" customFormat="1" ht="16.5" customHeight="1">
      <c r="A122" s="37"/>
      <c r="B122" s="38"/>
      <c r="C122" s="255" t="s">
        <v>84</v>
      </c>
      <c r="D122" s="255" t="s">
        <v>223</v>
      </c>
      <c r="E122" s="256" t="s">
        <v>438</v>
      </c>
      <c r="F122" s="257" t="s">
        <v>439</v>
      </c>
      <c r="G122" s="258" t="s">
        <v>186</v>
      </c>
      <c r="H122" s="259">
        <v>30</v>
      </c>
      <c r="I122" s="260"/>
      <c r="J122" s="261">
        <f>ROUND(I122*H122,2)</f>
        <v>0</v>
      </c>
      <c r="K122" s="262"/>
      <c r="L122" s="263"/>
      <c r="M122" s="264" t="s">
        <v>1</v>
      </c>
      <c r="N122" s="265" t="s">
        <v>41</v>
      </c>
      <c r="O122" s="90"/>
      <c r="P122" s="228">
        <f>O122*H122</f>
        <v>0</v>
      </c>
      <c r="Q122" s="228">
        <v>1</v>
      </c>
      <c r="R122" s="228">
        <f>Q122*H122</f>
        <v>30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173</v>
      </c>
      <c r="AT122" s="230" t="s">
        <v>223</v>
      </c>
      <c r="AU122" s="230" t="s">
        <v>86</v>
      </c>
      <c r="AY122" s="16" t="s">
        <v>136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84</v>
      </c>
      <c r="BK122" s="231">
        <f>ROUND(I122*H122,2)</f>
        <v>0</v>
      </c>
      <c r="BL122" s="16" t="s">
        <v>142</v>
      </c>
      <c r="BM122" s="230" t="s">
        <v>440</v>
      </c>
    </row>
    <row r="123" s="2" customFormat="1" ht="24.15" customHeight="1">
      <c r="A123" s="37"/>
      <c r="B123" s="38"/>
      <c r="C123" s="218" t="s">
        <v>86</v>
      </c>
      <c r="D123" s="218" t="s">
        <v>138</v>
      </c>
      <c r="E123" s="219" t="s">
        <v>441</v>
      </c>
      <c r="F123" s="220" t="s">
        <v>442</v>
      </c>
      <c r="G123" s="221" t="s">
        <v>153</v>
      </c>
      <c r="H123" s="222">
        <v>30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41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142</v>
      </c>
      <c r="AT123" s="230" t="s">
        <v>138</v>
      </c>
      <c r="AU123" s="230" t="s">
        <v>86</v>
      </c>
      <c r="AY123" s="16" t="s">
        <v>136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84</v>
      </c>
      <c r="BK123" s="231">
        <f>ROUND(I123*H123,2)</f>
        <v>0</v>
      </c>
      <c r="BL123" s="16" t="s">
        <v>142</v>
      </c>
      <c r="BM123" s="230" t="s">
        <v>443</v>
      </c>
    </row>
    <row r="124" s="2" customFormat="1">
      <c r="A124" s="37"/>
      <c r="B124" s="38"/>
      <c r="C124" s="39"/>
      <c r="D124" s="234" t="s">
        <v>331</v>
      </c>
      <c r="E124" s="39"/>
      <c r="F124" s="266" t="s">
        <v>444</v>
      </c>
      <c r="G124" s="39"/>
      <c r="H124" s="39"/>
      <c r="I124" s="267"/>
      <c r="J124" s="39"/>
      <c r="K124" s="39"/>
      <c r="L124" s="43"/>
      <c r="M124" s="268"/>
      <c r="N124" s="269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331</v>
      </c>
      <c r="AU124" s="16" t="s">
        <v>86</v>
      </c>
    </row>
    <row r="125" s="13" customFormat="1">
      <c r="A125" s="13"/>
      <c r="B125" s="232"/>
      <c r="C125" s="233"/>
      <c r="D125" s="234" t="s">
        <v>144</v>
      </c>
      <c r="E125" s="235" t="s">
        <v>1</v>
      </c>
      <c r="F125" s="236" t="s">
        <v>445</v>
      </c>
      <c r="G125" s="233"/>
      <c r="H125" s="237">
        <v>30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144</v>
      </c>
      <c r="AU125" s="243" t="s">
        <v>86</v>
      </c>
      <c r="AV125" s="13" t="s">
        <v>86</v>
      </c>
      <c r="AW125" s="13" t="s">
        <v>33</v>
      </c>
      <c r="AX125" s="13" t="s">
        <v>76</v>
      </c>
      <c r="AY125" s="243" t="s">
        <v>136</v>
      </c>
    </row>
    <row r="126" s="14" customFormat="1">
      <c r="A126" s="14"/>
      <c r="B126" s="244"/>
      <c r="C126" s="245"/>
      <c r="D126" s="234" t="s">
        <v>144</v>
      </c>
      <c r="E126" s="246" t="s">
        <v>1</v>
      </c>
      <c r="F126" s="247" t="s">
        <v>146</v>
      </c>
      <c r="G126" s="245"/>
      <c r="H126" s="248">
        <v>30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144</v>
      </c>
      <c r="AU126" s="254" t="s">
        <v>86</v>
      </c>
      <c r="AV126" s="14" t="s">
        <v>142</v>
      </c>
      <c r="AW126" s="14" t="s">
        <v>33</v>
      </c>
      <c r="AX126" s="14" t="s">
        <v>84</v>
      </c>
      <c r="AY126" s="254" t="s">
        <v>136</v>
      </c>
    </row>
    <row r="127" s="2" customFormat="1" ht="16.5" customHeight="1">
      <c r="A127" s="37"/>
      <c r="B127" s="38"/>
      <c r="C127" s="255" t="s">
        <v>150</v>
      </c>
      <c r="D127" s="255" t="s">
        <v>223</v>
      </c>
      <c r="E127" s="256" t="s">
        <v>446</v>
      </c>
      <c r="F127" s="257" t="s">
        <v>447</v>
      </c>
      <c r="G127" s="258" t="s">
        <v>219</v>
      </c>
      <c r="H127" s="259">
        <v>176</v>
      </c>
      <c r="I127" s="260"/>
      <c r="J127" s="261">
        <f>ROUND(I127*H127,2)</f>
        <v>0</v>
      </c>
      <c r="K127" s="262"/>
      <c r="L127" s="263"/>
      <c r="M127" s="264" t="s">
        <v>1</v>
      </c>
      <c r="N127" s="265" t="s">
        <v>41</v>
      </c>
      <c r="O127" s="90"/>
      <c r="P127" s="228">
        <f>O127*H127</f>
        <v>0</v>
      </c>
      <c r="Q127" s="228">
        <v>9.0000000000000006E-05</v>
      </c>
      <c r="R127" s="228">
        <f>Q127*H127</f>
        <v>0.01584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173</v>
      </c>
      <c r="AT127" s="230" t="s">
        <v>223</v>
      </c>
      <c r="AU127" s="230" t="s">
        <v>86</v>
      </c>
      <c r="AY127" s="16" t="s">
        <v>136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84</v>
      </c>
      <c r="BK127" s="231">
        <f>ROUND(I127*H127,2)</f>
        <v>0</v>
      </c>
      <c r="BL127" s="16" t="s">
        <v>142</v>
      </c>
      <c r="BM127" s="230" t="s">
        <v>448</v>
      </c>
    </row>
    <row r="128" s="13" customFormat="1">
      <c r="A128" s="13"/>
      <c r="B128" s="232"/>
      <c r="C128" s="233"/>
      <c r="D128" s="234" t="s">
        <v>144</v>
      </c>
      <c r="E128" s="235" t="s">
        <v>1</v>
      </c>
      <c r="F128" s="236" t="s">
        <v>449</v>
      </c>
      <c r="G128" s="233"/>
      <c r="H128" s="237">
        <v>176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144</v>
      </c>
      <c r="AU128" s="243" t="s">
        <v>86</v>
      </c>
      <c r="AV128" s="13" t="s">
        <v>86</v>
      </c>
      <c r="AW128" s="13" t="s">
        <v>33</v>
      </c>
      <c r="AX128" s="13" t="s">
        <v>76</v>
      </c>
      <c r="AY128" s="243" t="s">
        <v>136</v>
      </c>
    </row>
    <row r="129" s="14" customFormat="1">
      <c r="A129" s="14"/>
      <c r="B129" s="244"/>
      <c r="C129" s="245"/>
      <c r="D129" s="234" t="s">
        <v>144</v>
      </c>
      <c r="E129" s="246" t="s">
        <v>1</v>
      </c>
      <c r="F129" s="247" t="s">
        <v>146</v>
      </c>
      <c r="G129" s="245"/>
      <c r="H129" s="248">
        <v>176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144</v>
      </c>
      <c r="AU129" s="254" t="s">
        <v>86</v>
      </c>
      <c r="AV129" s="14" t="s">
        <v>142</v>
      </c>
      <c r="AW129" s="14" t="s">
        <v>33</v>
      </c>
      <c r="AX129" s="14" t="s">
        <v>84</v>
      </c>
      <c r="AY129" s="254" t="s">
        <v>136</v>
      </c>
    </row>
    <row r="130" s="2" customFormat="1" ht="16.5" customHeight="1">
      <c r="A130" s="37"/>
      <c r="B130" s="38"/>
      <c r="C130" s="255" t="s">
        <v>142</v>
      </c>
      <c r="D130" s="255" t="s">
        <v>223</v>
      </c>
      <c r="E130" s="256" t="s">
        <v>450</v>
      </c>
      <c r="F130" s="257" t="s">
        <v>451</v>
      </c>
      <c r="G130" s="258" t="s">
        <v>141</v>
      </c>
      <c r="H130" s="259">
        <v>3.2999999999999998</v>
      </c>
      <c r="I130" s="260"/>
      <c r="J130" s="261">
        <f>ROUND(I130*H130,2)</f>
        <v>0</v>
      </c>
      <c r="K130" s="262"/>
      <c r="L130" s="263"/>
      <c r="M130" s="264" t="s">
        <v>1</v>
      </c>
      <c r="N130" s="265" t="s">
        <v>41</v>
      </c>
      <c r="O130" s="90"/>
      <c r="P130" s="228">
        <f>O130*H130</f>
        <v>0</v>
      </c>
      <c r="Q130" s="228">
        <v>0.001</v>
      </c>
      <c r="R130" s="228">
        <f>Q130*H130</f>
        <v>0.0033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173</v>
      </c>
      <c r="AT130" s="230" t="s">
        <v>223</v>
      </c>
      <c r="AU130" s="230" t="s">
        <v>86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142</v>
      </c>
      <c r="BM130" s="230" t="s">
        <v>452</v>
      </c>
    </row>
    <row r="131" s="13" customFormat="1">
      <c r="A131" s="13"/>
      <c r="B131" s="232"/>
      <c r="C131" s="233"/>
      <c r="D131" s="234" t="s">
        <v>144</v>
      </c>
      <c r="E131" s="235" t="s">
        <v>1</v>
      </c>
      <c r="F131" s="236" t="s">
        <v>453</v>
      </c>
      <c r="G131" s="233"/>
      <c r="H131" s="237">
        <v>3.2999999999999998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144</v>
      </c>
      <c r="AU131" s="243" t="s">
        <v>86</v>
      </c>
      <c r="AV131" s="13" t="s">
        <v>86</v>
      </c>
      <c r="AW131" s="13" t="s">
        <v>33</v>
      </c>
      <c r="AX131" s="13" t="s">
        <v>76</v>
      </c>
      <c r="AY131" s="243" t="s">
        <v>136</v>
      </c>
    </row>
    <row r="132" s="14" customFormat="1">
      <c r="A132" s="14"/>
      <c r="B132" s="244"/>
      <c r="C132" s="245"/>
      <c r="D132" s="234" t="s">
        <v>144</v>
      </c>
      <c r="E132" s="246" t="s">
        <v>1</v>
      </c>
      <c r="F132" s="247" t="s">
        <v>146</v>
      </c>
      <c r="G132" s="245"/>
      <c r="H132" s="248">
        <v>3.2999999999999998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144</v>
      </c>
      <c r="AU132" s="254" t="s">
        <v>86</v>
      </c>
      <c r="AV132" s="14" t="s">
        <v>142</v>
      </c>
      <c r="AW132" s="14" t="s">
        <v>33</v>
      </c>
      <c r="AX132" s="14" t="s">
        <v>84</v>
      </c>
      <c r="AY132" s="254" t="s">
        <v>136</v>
      </c>
    </row>
    <row r="133" s="2" customFormat="1" ht="16.5" customHeight="1">
      <c r="A133" s="37"/>
      <c r="B133" s="38"/>
      <c r="C133" s="255" t="s">
        <v>161</v>
      </c>
      <c r="D133" s="255" t="s">
        <v>223</v>
      </c>
      <c r="E133" s="256" t="s">
        <v>454</v>
      </c>
      <c r="F133" s="257" t="s">
        <v>455</v>
      </c>
      <c r="G133" s="258" t="s">
        <v>219</v>
      </c>
      <c r="H133" s="259">
        <v>176</v>
      </c>
      <c r="I133" s="260"/>
      <c r="J133" s="261">
        <f>ROUND(I133*H133,2)</f>
        <v>0</v>
      </c>
      <c r="K133" s="262"/>
      <c r="L133" s="263"/>
      <c r="M133" s="264" t="s">
        <v>1</v>
      </c>
      <c r="N133" s="265" t="s">
        <v>41</v>
      </c>
      <c r="O133" s="90"/>
      <c r="P133" s="228">
        <f>O133*H133</f>
        <v>0</v>
      </c>
      <c r="Q133" s="228">
        <v>0.00056999999999999998</v>
      </c>
      <c r="R133" s="228">
        <f>Q133*H133</f>
        <v>0.10031999999999999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173</v>
      </c>
      <c r="AT133" s="230" t="s">
        <v>223</v>
      </c>
      <c r="AU133" s="230" t="s">
        <v>86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142</v>
      </c>
      <c r="BM133" s="230" t="s">
        <v>456</v>
      </c>
    </row>
    <row r="134" s="13" customFormat="1">
      <c r="A134" s="13"/>
      <c r="B134" s="232"/>
      <c r="C134" s="233"/>
      <c r="D134" s="234" t="s">
        <v>144</v>
      </c>
      <c r="E134" s="235" t="s">
        <v>1</v>
      </c>
      <c r="F134" s="236" t="s">
        <v>449</v>
      </c>
      <c r="G134" s="233"/>
      <c r="H134" s="237">
        <v>176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144</v>
      </c>
      <c r="AU134" s="243" t="s">
        <v>86</v>
      </c>
      <c r="AV134" s="13" t="s">
        <v>86</v>
      </c>
      <c r="AW134" s="13" t="s">
        <v>33</v>
      </c>
      <c r="AX134" s="13" t="s">
        <v>76</v>
      </c>
      <c r="AY134" s="243" t="s">
        <v>136</v>
      </c>
    </row>
    <row r="135" s="14" customFormat="1">
      <c r="A135" s="14"/>
      <c r="B135" s="244"/>
      <c r="C135" s="245"/>
      <c r="D135" s="234" t="s">
        <v>144</v>
      </c>
      <c r="E135" s="246" t="s">
        <v>1</v>
      </c>
      <c r="F135" s="247" t="s">
        <v>146</v>
      </c>
      <c r="G135" s="245"/>
      <c r="H135" s="248">
        <v>176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144</v>
      </c>
      <c r="AU135" s="254" t="s">
        <v>86</v>
      </c>
      <c r="AV135" s="14" t="s">
        <v>142</v>
      </c>
      <c r="AW135" s="14" t="s">
        <v>33</v>
      </c>
      <c r="AX135" s="14" t="s">
        <v>84</v>
      </c>
      <c r="AY135" s="254" t="s">
        <v>136</v>
      </c>
    </row>
    <row r="136" s="2" customFormat="1" ht="24.15" customHeight="1">
      <c r="A136" s="37"/>
      <c r="B136" s="38"/>
      <c r="C136" s="255" t="s">
        <v>165</v>
      </c>
      <c r="D136" s="255" t="s">
        <v>223</v>
      </c>
      <c r="E136" s="256" t="s">
        <v>457</v>
      </c>
      <c r="F136" s="257" t="s">
        <v>458</v>
      </c>
      <c r="G136" s="258" t="s">
        <v>219</v>
      </c>
      <c r="H136" s="259">
        <v>88</v>
      </c>
      <c r="I136" s="260"/>
      <c r="J136" s="261">
        <f>ROUND(I136*H136,2)</f>
        <v>0</v>
      </c>
      <c r="K136" s="262"/>
      <c r="L136" s="263"/>
      <c r="M136" s="264" t="s">
        <v>1</v>
      </c>
      <c r="N136" s="265" t="s">
        <v>41</v>
      </c>
      <c r="O136" s="90"/>
      <c r="P136" s="228">
        <f>O136*H136</f>
        <v>0</v>
      </c>
      <c r="Q136" s="228">
        <v>0.00123</v>
      </c>
      <c r="R136" s="228">
        <f>Q136*H136</f>
        <v>0.10824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173</v>
      </c>
      <c r="AT136" s="230" t="s">
        <v>223</v>
      </c>
      <c r="AU136" s="230" t="s">
        <v>86</v>
      </c>
      <c r="AY136" s="16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84</v>
      </c>
      <c r="BK136" s="231">
        <f>ROUND(I136*H136,2)</f>
        <v>0</v>
      </c>
      <c r="BL136" s="16" t="s">
        <v>142</v>
      </c>
      <c r="BM136" s="230" t="s">
        <v>459</v>
      </c>
    </row>
    <row r="137" s="13" customFormat="1">
      <c r="A137" s="13"/>
      <c r="B137" s="232"/>
      <c r="C137" s="233"/>
      <c r="D137" s="234" t="s">
        <v>144</v>
      </c>
      <c r="E137" s="235" t="s">
        <v>1</v>
      </c>
      <c r="F137" s="236" t="s">
        <v>460</v>
      </c>
      <c r="G137" s="233"/>
      <c r="H137" s="237">
        <v>88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144</v>
      </c>
      <c r="AU137" s="243" t="s">
        <v>86</v>
      </c>
      <c r="AV137" s="13" t="s">
        <v>86</v>
      </c>
      <c r="AW137" s="13" t="s">
        <v>33</v>
      </c>
      <c r="AX137" s="13" t="s">
        <v>76</v>
      </c>
      <c r="AY137" s="243" t="s">
        <v>136</v>
      </c>
    </row>
    <row r="138" s="14" customFormat="1">
      <c r="A138" s="14"/>
      <c r="B138" s="244"/>
      <c r="C138" s="245"/>
      <c r="D138" s="234" t="s">
        <v>144</v>
      </c>
      <c r="E138" s="246" t="s">
        <v>1</v>
      </c>
      <c r="F138" s="247" t="s">
        <v>146</v>
      </c>
      <c r="G138" s="245"/>
      <c r="H138" s="248">
        <v>88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144</v>
      </c>
      <c r="AU138" s="254" t="s">
        <v>86</v>
      </c>
      <c r="AV138" s="14" t="s">
        <v>142</v>
      </c>
      <c r="AW138" s="14" t="s">
        <v>33</v>
      </c>
      <c r="AX138" s="14" t="s">
        <v>84</v>
      </c>
      <c r="AY138" s="254" t="s">
        <v>136</v>
      </c>
    </row>
    <row r="139" s="2" customFormat="1" ht="21.75" customHeight="1">
      <c r="A139" s="37"/>
      <c r="B139" s="38"/>
      <c r="C139" s="255" t="s">
        <v>169</v>
      </c>
      <c r="D139" s="255" t="s">
        <v>223</v>
      </c>
      <c r="E139" s="256" t="s">
        <v>461</v>
      </c>
      <c r="F139" s="257" t="s">
        <v>462</v>
      </c>
      <c r="G139" s="258" t="s">
        <v>219</v>
      </c>
      <c r="H139" s="259">
        <v>76</v>
      </c>
      <c r="I139" s="260"/>
      <c r="J139" s="261">
        <f>ROUND(I139*H139,2)</f>
        <v>0</v>
      </c>
      <c r="K139" s="262"/>
      <c r="L139" s="263"/>
      <c r="M139" s="264" t="s">
        <v>1</v>
      </c>
      <c r="N139" s="265" t="s">
        <v>41</v>
      </c>
      <c r="O139" s="90"/>
      <c r="P139" s="228">
        <f>O139*H139</f>
        <v>0</v>
      </c>
      <c r="Q139" s="228">
        <v>0.00018000000000000001</v>
      </c>
      <c r="R139" s="228">
        <f>Q139*H139</f>
        <v>0.013680000000000001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173</v>
      </c>
      <c r="AT139" s="230" t="s">
        <v>223</v>
      </c>
      <c r="AU139" s="230" t="s">
        <v>86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142</v>
      </c>
      <c r="BM139" s="230" t="s">
        <v>463</v>
      </c>
    </row>
    <row r="140" s="13" customFormat="1">
      <c r="A140" s="13"/>
      <c r="B140" s="232"/>
      <c r="C140" s="233"/>
      <c r="D140" s="234" t="s">
        <v>144</v>
      </c>
      <c r="E140" s="235" t="s">
        <v>1</v>
      </c>
      <c r="F140" s="236" t="s">
        <v>464</v>
      </c>
      <c r="G140" s="233"/>
      <c r="H140" s="237">
        <v>76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144</v>
      </c>
      <c r="AU140" s="243" t="s">
        <v>86</v>
      </c>
      <c r="AV140" s="13" t="s">
        <v>86</v>
      </c>
      <c r="AW140" s="13" t="s">
        <v>33</v>
      </c>
      <c r="AX140" s="13" t="s">
        <v>76</v>
      </c>
      <c r="AY140" s="243" t="s">
        <v>136</v>
      </c>
    </row>
    <row r="141" s="14" customFormat="1">
      <c r="A141" s="14"/>
      <c r="B141" s="244"/>
      <c r="C141" s="245"/>
      <c r="D141" s="234" t="s">
        <v>144</v>
      </c>
      <c r="E141" s="246" t="s">
        <v>1</v>
      </c>
      <c r="F141" s="247" t="s">
        <v>146</v>
      </c>
      <c r="G141" s="245"/>
      <c r="H141" s="248">
        <v>76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144</v>
      </c>
      <c r="AU141" s="254" t="s">
        <v>86</v>
      </c>
      <c r="AV141" s="14" t="s">
        <v>142</v>
      </c>
      <c r="AW141" s="14" t="s">
        <v>33</v>
      </c>
      <c r="AX141" s="14" t="s">
        <v>84</v>
      </c>
      <c r="AY141" s="254" t="s">
        <v>136</v>
      </c>
    </row>
    <row r="142" s="2" customFormat="1" ht="24.15" customHeight="1">
      <c r="A142" s="37"/>
      <c r="B142" s="38"/>
      <c r="C142" s="218" t="s">
        <v>173</v>
      </c>
      <c r="D142" s="218" t="s">
        <v>138</v>
      </c>
      <c r="E142" s="219" t="s">
        <v>465</v>
      </c>
      <c r="F142" s="220" t="s">
        <v>466</v>
      </c>
      <c r="G142" s="221" t="s">
        <v>153</v>
      </c>
      <c r="H142" s="222">
        <v>25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41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142</v>
      </c>
      <c r="AT142" s="230" t="s">
        <v>138</v>
      </c>
      <c r="AU142" s="230" t="s">
        <v>86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84</v>
      </c>
      <c r="BK142" s="231">
        <f>ROUND(I142*H142,2)</f>
        <v>0</v>
      </c>
      <c r="BL142" s="16" t="s">
        <v>142</v>
      </c>
      <c r="BM142" s="230" t="s">
        <v>467</v>
      </c>
    </row>
    <row r="143" s="2" customFormat="1">
      <c r="A143" s="37"/>
      <c r="B143" s="38"/>
      <c r="C143" s="39"/>
      <c r="D143" s="234" t="s">
        <v>331</v>
      </c>
      <c r="E143" s="39"/>
      <c r="F143" s="266" t="s">
        <v>468</v>
      </c>
      <c r="G143" s="39"/>
      <c r="H143" s="39"/>
      <c r="I143" s="267"/>
      <c r="J143" s="39"/>
      <c r="K143" s="39"/>
      <c r="L143" s="43"/>
      <c r="M143" s="268"/>
      <c r="N143" s="269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331</v>
      </c>
      <c r="AU143" s="16" t="s">
        <v>86</v>
      </c>
    </row>
    <row r="144" s="13" customFormat="1">
      <c r="A144" s="13"/>
      <c r="B144" s="232"/>
      <c r="C144" s="233"/>
      <c r="D144" s="234" t="s">
        <v>144</v>
      </c>
      <c r="E144" s="235" t="s">
        <v>1</v>
      </c>
      <c r="F144" s="236" t="s">
        <v>469</v>
      </c>
      <c r="G144" s="233"/>
      <c r="H144" s="237">
        <v>25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144</v>
      </c>
      <c r="AU144" s="243" t="s">
        <v>86</v>
      </c>
      <c r="AV144" s="13" t="s">
        <v>86</v>
      </c>
      <c r="AW144" s="13" t="s">
        <v>33</v>
      </c>
      <c r="AX144" s="13" t="s">
        <v>76</v>
      </c>
      <c r="AY144" s="243" t="s">
        <v>136</v>
      </c>
    </row>
    <row r="145" s="14" customFormat="1">
      <c r="A145" s="14"/>
      <c r="B145" s="244"/>
      <c r="C145" s="245"/>
      <c r="D145" s="234" t="s">
        <v>144</v>
      </c>
      <c r="E145" s="246" t="s">
        <v>1</v>
      </c>
      <c r="F145" s="247" t="s">
        <v>146</v>
      </c>
      <c r="G145" s="245"/>
      <c r="H145" s="248">
        <v>25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144</v>
      </c>
      <c r="AU145" s="254" t="s">
        <v>86</v>
      </c>
      <c r="AV145" s="14" t="s">
        <v>142</v>
      </c>
      <c r="AW145" s="14" t="s">
        <v>33</v>
      </c>
      <c r="AX145" s="14" t="s">
        <v>84</v>
      </c>
      <c r="AY145" s="254" t="s">
        <v>136</v>
      </c>
    </row>
    <row r="146" s="2" customFormat="1" ht="24.15" customHeight="1">
      <c r="A146" s="37"/>
      <c r="B146" s="38"/>
      <c r="C146" s="218" t="s">
        <v>178</v>
      </c>
      <c r="D146" s="218" t="s">
        <v>138</v>
      </c>
      <c r="E146" s="219" t="s">
        <v>470</v>
      </c>
      <c r="F146" s="220" t="s">
        <v>471</v>
      </c>
      <c r="G146" s="221" t="s">
        <v>472</v>
      </c>
      <c r="H146" s="222">
        <v>1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41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142</v>
      </c>
      <c r="AT146" s="230" t="s">
        <v>138</v>
      </c>
      <c r="AU146" s="230" t="s">
        <v>86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84</v>
      </c>
      <c r="BK146" s="231">
        <f>ROUND(I146*H146,2)</f>
        <v>0</v>
      </c>
      <c r="BL146" s="16" t="s">
        <v>142</v>
      </c>
      <c r="BM146" s="230" t="s">
        <v>473</v>
      </c>
    </row>
    <row r="147" s="2" customFormat="1">
      <c r="A147" s="37"/>
      <c r="B147" s="38"/>
      <c r="C147" s="39"/>
      <c r="D147" s="234" t="s">
        <v>331</v>
      </c>
      <c r="E147" s="39"/>
      <c r="F147" s="266" t="s">
        <v>474</v>
      </c>
      <c r="G147" s="39"/>
      <c r="H147" s="39"/>
      <c r="I147" s="267"/>
      <c r="J147" s="39"/>
      <c r="K147" s="39"/>
      <c r="L147" s="43"/>
      <c r="M147" s="268"/>
      <c r="N147" s="269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331</v>
      </c>
      <c r="AU147" s="16" t="s">
        <v>86</v>
      </c>
    </row>
    <row r="148" s="2" customFormat="1" ht="24.15" customHeight="1">
      <c r="A148" s="37"/>
      <c r="B148" s="38"/>
      <c r="C148" s="218" t="s">
        <v>183</v>
      </c>
      <c r="D148" s="218" t="s">
        <v>138</v>
      </c>
      <c r="E148" s="219" t="s">
        <v>475</v>
      </c>
      <c r="F148" s="220" t="s">
        <v>476</v>
      </c>
      <c r="G148" s="221" t="s">
        <v>477</v>
      </c>
      <c r="H148" s="222">
        <v>6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41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142</v>
      </c>
      <c r="AT148" s="230" t="s">
        <v>138</v>
      </c>
      <c r="AU148" s="230" t="s">
        <v>86</v>
      </c>
      <c r="AY148" s="16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84</v>
      </c>
      <c r="BK148" s="231">
        <f>ROUND(I148*H148,2)</f>
        <v>0</v>
      </c>
      <c r="BL148" s="16" t="s">
        <v>142</v>
      </c>
      <c r="BM148" s="230" t="s">
        <v>478</v>
      </c>
    </row>
    <row r="149" s="12" customFormat="1" ht="25.92" customHeight="1">
      <c r="A149" s="12"/>
      <c r="B149" s="202"/>
      <c r="C149" s="203"/>
      <c r="D149" s="204" t="s">
        <v>75</v>
      </c>
      <c r="E149" s="205" t="s">
        <v>435</v>
      </c>
      <c r="F149" s="205" t="s">
        <v>436</v>
      </c>
      <c r="G149" s="203"/>
      <c r="H149" s="203"/>
      <c r="I149" s="206"/>
      <c r="J149" s="207">
        <f>BK149</f>
        <v>0</v>
      </c>
      <c r="K149" s="203"/>
      <c r="L149" s="208"/>
      <c r="M149" s="209"/>
      <c r="N149" s="210"/>
      <c r="O149" s="210"/>
      <c r="P149" s="211">
        <f>P150</f>
        <v>0</v>
      </c>
      <c r="Q149" s="210"/>
      <c r="R149" s="211">
        <f>R150</f>
        <v>0</v>
      </c>
      <c r="S149" s="210"/>
      <c r="T149" s="212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142</v>
      </c>
      <c r="AT149" s="214" t="s">
        <v>75</v>
      </c>
      <c r="AU149" s="214" t="s">
        <v>76</v>
      </c>
      <c r="AY149" s="213" t="s">
        <v>136</v>
      </c>
      <c r="BK149" s="215">
        <f>BK150</f>
        <v>0</v>
      </c>
    </row>
    <row r="150" s="2" customFormat="1" ht="24.15" customHeight="1">
      <c r="A150" s="37"/>
      <c r="B150" s="38"/>
      <c r="C150" s="218" t="s">
        <v>190</v>
      </c>
      <c r="D150" s="218" t="s">
        <v>138</v>
      </c>
      <c r="E150" s="219" t="s">
        <v>479</v>
      </c>
      <c r="F150" s="220" t="s">
        <v>480</v>
      </c>
      <c r="G150" s="221" t="s">
        <v>219</v>
      </c>
      <c r="H150" s="222">
        <v>2</v>
      </c>
      <c r="I150" s="223"/>
      <c r="J150" s="224">
        <f>ROUND(I150*H150,2)</f>
        <v>0</v>
      </c>
      <c r="K150" s="225"/>
      <c r="L150" s="43"/>
      <c r="M150" s="274" t="s">
        <v>1</v>
      </c>
      <c r="N150" s="275" t="s">
        <v>41</v>
      </c>
      <c r="O150" s="276"/>
      <c r="P150" s="277">
        <f>O150*H150</f>
        <v>0</v>
      </c>
      <c r="Q150" s="277">
        <v>0</v>
      </c>
      <c r="R150" s="277">
        <f>Q150*H150</f>
        <v>0</v>
      </c>
      <c r="S150" s="277">
        <v>0</v>
      </c>
      <c r="T150" s="27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481</v>
      </c>
      <c r="AT150" s="230" t="s">
        <v>138</v>
      </c>
      <c r="AU150" s="230" t="s">
        <v>84</v>
      </c>
      <c r="AY150" s="16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84</v>
      </c>
      <c r="BK150" s="231">
        <f>ROUND(I150*H150,2)</f>
        <v>0</v>
      </c>
      <c r="BL150" s="16" t="s">
        <v>481</v>
      </c>
      <c r="BM150" s="230" t="s">
        <v>482</v>
      </c>
    </row>
    <row r="151" s="2" customFormat="1" ht="6.96" customHeight="1">
      <c r="A151" s="37"/>
      <c r="B151" s="65"/>
      <c r="C151" s="66"/>
      <c r="D151" s="66"/>
      <c r="E151" s="66"/>
      <c r="F151" s="66"/>
      <c r="G151" s="66"/>
      <c r="H151" s="66"/>
      <c r="I151" s="66"/>
      <c r="J151" s="66"/>
      <c r="K151" s="66"/>
      <c r="L151" s="43"/>
      <c r="M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</sheetData>
  <sheetProtection sheet="1" autoFilter="0" formatColumns="0" formatRows="0" objects="1" scenarios="1" spinCount="100000" saltValue="AvZ064YFw2/K005+m7jq6ItK0eNdoHfHrZDkcDbvsbPSLHNgtyou93xigRPfioj9xIc5G/z4xFS5qnKAyMZ25Q==" hashValue="0c2OkojWhNpFq4t2Nwrknj9hOh1dy80Hu7wfpnyOHm5PSWzG0MQsP/kREVwpd2hKlb4qMLxIXEqmBjTdL1NEcA==" algorithmName="SHA-512" password="CC35"/>
  <autoFilter ref="C118:K15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 xml:space="preserve">Oprava mostů v km 49,702 a km 50,917 na trati  Horažďovice-Klatovy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483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ROUND((SUM(BE122:BE145)),  2)</f>
        <v>0</v>
      </c>
      <c r="G33" s="37"/>
      <c r="H33" s="37"/>
      <c r="I33" s="154">
        <v>0.20999999999999999</v>
      </c>
      <c r="J33" s="153">
        <f>ROUND(((SUM(BE122:BE145))*I33),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ROUND((SUM(BF122:BF145)),  2)</f>
        <v>0</v>
      </c>
      <c r="G34" s="37"/>
      <c r="H34" s="37"/>
      <c r="I34" s="154">
        <v>0.14999999999999999</v>
      </c>
      <c r="J34" s="153">
        <f>ROUND(((SUM(BF122:BF145))*I34),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ROUND((SUM(BG122:BG145)),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ROUND((SUM(BH122:BH145)),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ROUND((SUM(BI122:BI145)),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 xml:space="preserve">Oprava mostů v km 49,702 a km 50,917 na trati  Horažďovice-Klatovy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SO1-03 - VRN 49,702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484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485</v>
      </c>
      <c r="E98" s="181"/>
      <c r="F98" s="181"/>
      <c r="G98" s="181"/>
      <c r="H98" s="181"/>
      <c r="I98" s="181"/>
      <c r="J98" s="182">
        <f>J127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486</v>
      </c>
      <c r="E99" s="181"/>
      <c r="F99" s="181"/>
      <c r="G99" s="181"/>
      <c r="H99" s="181"/>
      <c r="I99" s="181"/>
      <c r="J99" s="182">
        <f>J134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487</v>
      </c>
      <c r="E100" s="181"/>
      <c r="F100" s="181"/>
      <c r="G100" s="181"/>
      <c r="H100" s="181"/>
      <c r="I100" s="181"/>
      <c r="J100" s="182">
        <f>J137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488</v>
      </c>
      <c r="E101" s="181"/>
      <c r="F101" s="181"/>
      <c r="G101" s="181"/>
      <c r="H101" s="181"/>
      <c r="I101" s="181"/>
      <c r="J101" s="182">
        <f>J141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489</v>
      </c>
      <c r="E102" s="181"/>
      <c r="F102" s="181"/>
      <c r="G102" s="181"/>
      <c r="H102" s="181"/>
      <c r="I102" s="181"/>
      <c r="J102" s="182">
        <f>J144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 xml:space="preserve">Oprava mostů v km 49,702 a km 50,917 na trati  Horažďovice-Klatovy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SO1-03 - VRN 49,702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19. 1. 2023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Správa železnic, státní organizace</v>
      </c>
      <c r="G118" s="39"/>
      <c r="H118" s="39"/>
      <c r="I118" s="31" t="s">
        <v>32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122</v>
      </c>
      <c r="D121" s="193" t="s">
        <v>61</v>
      </c>
      <c r="E121" s="193" t="s">
        <v>57</v>
      </c>
      <c r="F121" s="193" t="s">
        <v>58</v>
      </c>
      <c r="G121" s="193" t="s">
        <v>123</v>
      </c>
      <c r="H121" s="193" t="s">
        <v>124</v>
      </c>
      <c r="I121" s="193" t="s">
        <v>125</v>
      </c>
      <c r="J121" s="194" t="s">
        <v>107</v>
      </c>
      <c r="K121" s="195" t="s">
        <v>126</v>
      </c>
      <c r="L121" s="196"/>
      <c r="M121" s="99" t="s">
        <v>1</v>
      </c>
      <c r="N121" s="100" t="s">
        <v>40</v>
      </c>
      <c r="O121" s="100" t="s">
        <v>127</v>
      </c>
      <c r="P121" s="100" t="s">
        <v>128</v>
      </c>
      <c r="Q121" s="100" t="s">
        <v>129</v>
      </c>
      <c r="R121" s="100" t="s">
        <v>130</v>
      </c>
      <c r="S121" s="100" t="s">
        <v>131</v>
      </c>
      <c r="T121" s="101" t="s">
        <v>132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133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P123+P127+P134+P137+P141+P144</f>
        <v>0</v>
      </c>
      <c r="Q122" s="103"/>
      <c r="R122" s="199">
        <f>R123+R127+R134+R137+R141+R144</f>
        <v>0</v>
      </c>
      <c r="S122" s="103"/>
      <c r="T122" s="200">
        <f>T123+T127+T134+T137+T141+T144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109</v>
      </c>
      <c r="BK122" s="201">
        <f>BK123+BK127+BK134+BK137+BK141+BK144</f>
        <v>0</v>
      </c>
    </row>
    <row r="123" s="12" customFormat="1" ht="25.92" customHeight="1">
      <c r="A123" s="12"/>
      <c r="B123" s="202"/>
      <c r="C123" s="203"/>
      <c r="D123" s="204" t="s">
        <v>75</v>
      </c>
      <c r="E123" s="205" t="s">
        <v>490</v>
      </c>
      <c r="F123" s="205" t="s">
        <v>491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161</v>
      </c>
      <c r="AT123" s="214" t="s">
        <v>75</v>
      </c>
      <c r="AU123" s="214" t="s">
        <v>76</v>
      </c>
      <c r="AY123" s="213" t="s">
        <v>136</v>
      </c>
      <c r="BK123" s="215">
        <f>SUM(BK124:BK126)</f>
        <v>0</v>
      </c>
    </row>
    <row r="124" s="2" customFormat="1" ht="16.5" customHeight="1">
      <c r="A124" s="37"/>
      <c r="B124" s="38"/>
      <c r="C124" s="218" t="s">
        <v>84</v>
      </c>
      <c r="D124" s="218" t="s">
        <v>138</v>
      </c>
      <c r="E124" s="219" t="s">
        <v>492</v>
      </c>
      <c r="F124" s="220" t="s">
        <v>493</v>
      </c>
      <c r="G124" s="221" t="s">
        <v>472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41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142</v>
      </c>
      <c r="AT124" s="230" t="s">
        <v>138</v>
      </c>
      <c r="AU124" s="230" t="s">
        <v>84</v>
      </c>
      <c r="AY124" s="16" t="s">
        <v>136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84</v>
      </c>
      <c r="BK124" s="231">
        <f>ROUND(I124*H124,2)</f>
        <v>0</v>
      </c>
      <c r="BL124" s="16" t="s">
        <v>142</v>
      </c>
      <c r="BM124" s="230" t="s">
        <v>494</v>
      </c>
    </row>
    <row r="125" s="2" customFormat="1" ht="16.5" customHeight="1">
      <c r="A125" s="37"/>
      <c r="B125" s="38"/>
      <c r="C125" s="218" t="s">
        <v>86</v>
      </c>
      <c r="D125" s="218" t="s">
        <v>138</v>
      </c>
      <c r="E125" s="219" t="s">
        <v>495</v>
      </c>
      <c r="F125" s="220" t="s">
        <v>496</v>
      </c>
      <c r="G125" s="221" t="s">
        <v>472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41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142</v>
      </c>
      <c r="AT125" s="230" t="s">
        <v>138</v>
      </c>
      <c r="AU125" s="230" t="s">
        <v>84</v>
      </c>
      <c r="AY125" s="16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84</v>
      </c>
      <c r="BK125" s="231">
        <f>ROUND(I125*H125,2)</f>
        <v>0</v>
      </c>
      <c r="BL125" s="16" t="s">
        <v>142</v>
      </c>
      <c r="BM125" s="230" t="s">
        <v>497</v>
      </c>
    </row>
    <row r="126" s="2" customFormat="1">
      <c r="A126" s="37"/>
      <c r="B126" s="38"/>
      <c r="C126" s="39"/>
      <c r="D126" s="234" t="s">
        <v>331</v>
      </c>
      <c r="E126" s="39"/>
      <c r="F126" s="266" t="s">
        <v>498</v>
      </c>
      <c r="G126" s="39"/>
      <c r="H126" s="39"/>
      <c r="I126" s="267"/>
      <c r="J126" s="39"/>
      <c r="K126" s="39"/>
      <c r="L126" s="43"/>
      <c r="M126" s="268"/>
      <c r="N126" s="269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331</v>
      </c>
      <c r="AU126" s="16" t="s">
        <v>84</v>
      </c>
    </row>
    <row r="127" s="12" customFormat="1" ht="25.92" customHeight="1">
      <c r="A127" s="12"/>
      <c r="B127" s="202"/>
      <c r="C127" s="203"/>
      <c r="D127" s="204" t="s">
        <v>75</v>
      </c>
      <c r="E127" s="205" t="s">
        <v>499</v>
      </c>
      <c r="F127" s="205" t="s">
        <v>500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SUM(P128:P133)</f>
        <v>0</v>
      </c>
      <c r="Q127" s="210"/>
      <c r="R127" s="211">
        <f>SUM(R128:R133)</f>
        <v>0</v>
      </c>
      <c r="S127" s="210"/>
      <c r="T127" s="212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161</v>
      </c>
      <c r="AT127" s="214" t="s">
        <v>75</v>
      </c>
      <c r="AU127" s="214" t="s">
        <v>76</v>
      </c>
      <c r="AY127" s="213" t="s">
        <v>136</v>
      </c>
      <c r="BK127" s="215">
        <f>SUM(BK128:BK133)</f>
        <v>0</v>
      </c>
    </row>
    <row r="128" s="2" customFormat="1" ht="16.5" customHeight="1">
      <c r="A128" s="37"/>
      <c r="B128" s="38"/>
      <c r="C128" s="218" t="s">
        <v>150</v>
      </c>
      <c r="D128" s="218" t="s">
        <v>138</v>
      </c>
      <c r="E128" s="219" t="s">
        <v>501</v>
      </c>
      <c r="F128" s="220" t="s">
        <v>500</v>
      </c>
      <c r="G128" s="221" t="s">
        <v>472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41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142</v>
      </c>
      <c r="AT128" s="230" t="s">
        <v>138</v>
      </c>
      <c r="AU128" s="230" t="s">
        <v>84</v>
      </c>
      <c r="AY128" s="16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84</v>
      </c>
      <c r="BK128" s="231">
        <f>ROUND(I128*H128,2)</f>
        <v>0</v>
      </c>
      <c r="BL128" s="16" t="s">
        <v>142</v>
      </c>
      <c r="BM128" s="230" t="s">
        <v>502</v>
      </c>
    </row>
    <row r="129" s="2" customFormat="1">
      <c r="A129" s="37"/>
      <c r="B129" s="38"/>
      <c r="C129" s="39"/>
      <c r="D129" s="234" t="s">
        <v>331</v>
      </c>
      <c r="E129" s="39"/>
      <c r="F129" s="266" t="s">
        <v>503</v>
      </c>
      <c r="G129" s="39"/>
      <c r="H129" s="39"/>
      <c r="I129" s="267"/>
      <c r="J129" s="39"/>
      <c r="K129" s="39"/>
      <c r="L129" s="43"/>
      <c r="M129" s="268"/>
      <c r="N129" s="269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331</v>
      </c>
      <c r="AU129" s="16" t="s">
        <v>84</v>
      </c>
    </row>
    <row r="130" s="2" customFormat="1" ht="16.5" customHeight="1">
      <c r="A130" s="37"/>
      <c r="B130" s="38"/>
      <c r="C130" s="218" t="s">
        <v>142</v>
      </c>
      <c r="D130" s="218" t="s">
        <v>138</v>
      </c>
      <c r="E130" s="219" t="s">
        <v>504</v>
      </c>
      <c r="F130" s="220" t="s">
        <v>505</v>
      </c>
      <c r="G130" s="221" t="s">
        <v>472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142</v>
      </c>
      <c r="AT130" s="230" t="s">
        <v>138</v>
      </c>
      <c r="AU130" s="230" t="s">
        <v>84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142</v>
      </c>
      <c r="BM130" s="230" t="s">
        <v>506</v>
      </c>
    </row>
    <row r="131" s="2" customFormat="1">
      <c r="A131" s="37"/>
      <c r="B131" s="38"/>
      <c r="C131" s="39"/>
      <c r="D131" s="234" t="s">
        <v>331</v>
      </c>
      <c r="E131" s="39"/>
      <c r="F131" s="266" t="s">
        <v>507</v>
      </c>
      <c r="G131" s="39"/>
      <c r="H131" s="39"/>
      <c r="I131" s="267"/>
      <c r="J131" s="39"/>
      <c r="K131" s="39"/>
      <c r="L131" s="43"/>
      <c r="M131" s="268"/>
      <c r="N131" s="269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331</v>
      </c>
      <c r="AU131" s="16" t="s">
        <v>84</v>
      </c>
    </row>
    <row r="132" s="2" customFormat="1" ht="16.5" customHeight="1">
      <c r="A132" s="37"/>
      <c r="B132" s="38"/>
      <c r="C132" s="218" t="s">
        <v>161</v>
      </c>
      <c r="D132" s="218" t="s">
        <v>138</v>
      </c>
      <c r="E132" s="219" t="s">
        <v>508</v>
      </c>
      <c r="F132" s="220" t="s">
        <v>509</v>
      </c>
      <c r="G132" s="221" t="s">
        <v>472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41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142</v>
      </c>
      <c r="AT132" s="230" t="s">
        <v>138</v>
      </c>
      <c r="AU132" s="230" t="s">
        <v>84</v>
      </c>
      <c r="AY132" s="16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84</v>
      </c>
      <c r="BK132" s="231">
        <f>ROUND(I132*H132,2)</f>
        <v>0</v>
      </c>
      <c r="BL132" s="16" t="s">
        <v>142</v>
      </c>
      <c r="BM132" s="230" t="s">
        <v>510</v>
      </c>
    </row>
    <row r="133" s="2" customFormat="1">
      <c r="A133" s="37"/>
      <c r="B133" s="38"/>
      <c r="C133" s="39"/>
      <c r="D133" s="234" t="s">
        <v>331</v>
      </c>
      <c r="E133" s="39"/>
      <c r="F133" s="266" t="s">
        <v>511</v>
      </c>
      <c r="G133" s="39"/>
      <c r="H133" s="39"/>
      <c r="I133" s="267"/>
      <c r="J133" s="39"/>
      <c r="K133" s="39"/>
      <c r="L133" s="43"/>
      <c r="M133" s="268"/>
      <c r="N133" s="269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331</v>
      </c>
      <c r="AU133" s="16" t="s">
        <v>84</v>
      </c>
    </row>
    <row r="134" s="12" customFormat="1" ht="25.92" customHeight="1">
      <c r="A134" s="12"/>
      <c r="B134" s="202"/>
      <c r="C134" s="203"/>
      <c r="D134" s="204" t="s">
        <v>75</v>
      </c>
      <c r="E134" s="205" t="s">
        <v>512</v>
      </c>
      <c r="F134" s="205" t="s">
        <v>513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SUM(P135:P136)</f>
        <v>0</v>
      </c>
      <c r="Q134" s="210"/>
      <c r="R134" s="211">
        <f>SUM(R135:R136)</f>
        <v>0</v>
      </c>
      <c r="S134" s="210"/>
      <c r="T134" s="212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161</v>
      </c>
      <c r="AT134" s="214" t="s">
        <v>75</v>
      </c>
      <c r="AU134" s="214" t="s">
        <v>76</v>
      </c>
      <c r="AY134" s="213" t="s">
        <v>136</v>
      </c>
      <c r="BK134" s="215">
        <f>SUM(BK135:BK136)</f>
        <v>0</v>
      </c>
    </row>
    <row r="135" s="2" customFormat="1" ht="16.5" customHeight="1">
      <c r="A135" s="37"/>
      <c r="B135" s="38"/>
      <c r="C135" s="218" t="s">
        <v>165</v>
      </c>
      <c r="D135" s="218" t="s">
        <v>138</v>
      </c>
      <c r="E135" s="219" t="s">
        <v>514</v>
      </c>
      <c r="F135" s="220" t="s">
        <v>515</v>
      </c>
      <c r="G135" s="221" t="s">
        <v>472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41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142</v>
      </c>
      <c r="AT135" s="230" t="s">
        <v>138</v>
      </c>
      <c r="AU135" s="230" t="s">
        <v>84</v>
      </c>
      <c r="AY135" s="16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84</v>
      </c>
      <c r="BK135" s="231">
        <f>ROUND(I135*H135,2)</f>
        <v>0</v>
      </c>
      <c r="BL135" s="16" t="s">
        <v>142</v>
      </c>
      <c r="BM135" s="230" t="s">
        <v>516</v>
      </c>
    </row>
    <row r="136" s="2" customFormat="1">
      <c r="A136" s="37"/>
      <c r="B136" s="38"/>
      <c r="C136" s="39"/>
      <c r="D136" s="234" t="s">
        <v>331</v>
      </c>
      <c r="E136" s="39"/>
      <c r="F136" s="266" t="s">
        <v>517</v>
      </c>
      <c r="G136" s="39"/>
      <c r="H136" s="39"/>
      <c r="I136" s="267"/>
      <c r="J136" s="39"/>
      <c r="K136" s="39"/>
      <c r="L136" s="43"/>
      <c r="M136" s="268"/>
      <c r="N136" s="269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331</v>
      </c>
      <c r="AU136" s="16" t="s">
        <v>84</v>
      </c>
    </row>
    <row r="137" s="12" customFormat="1" ht="25.92" customHeight="1">
      <c r="A137" s="12"/>
      <c r="B137" s="202"/>
      <c r="C137" s="203"/>
      <c r="D137" s="204" t="s">
        <v>75</v>
      </c>
      <c r="E137" s="205" t="s">
        <v>518</v>
      </c>
      <c r="F137" s="205" t="s">
        <v>519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SUM(P138:P140)</f>
        <v>0</v>
      </c>
      <c r="Q137" s="210"/>
      <c r="R137" s="211">
        <f>SUM(R138:R140)</f>
        <v>0</v>
      </c>
      <c r="S137" s="210"/>
      <c r="T137" s="212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161</v>
      </c>
      <c r="AT137" s="214" t="s">
        <v>75</v>
      </c>
      <c r="AU137" s="214" t="s">
        <v>76</v>
      </c>
      <c r="AY137" s="213" t="s">
        <v>136</v>
      </c>
      <c r="BK137" s="215">
        <f>SUM(BK138:BK140)</f>
        <v>0</v>
      </c>
    </row>
    <row r="138" s="2" customFormat="1" ht="16.5" customHeight="1">
      <c r="A138" s="37"/>
      <c r="B138" s="38"/>
      <c r="C138" s="218" t="s">
        <v>169</v>
      </c>
      <c r="D138" s="218" t="s">
        <v>138</v>
      </c>
      <c r="E138" s="219" t="s">
        <v>520</v>
      </c>
      <c r="F138" s="220" t="s">
        <v>519</v>
      </c>
      <c r="G138" s="221" t="s">
        <v>472</v>
      </c>
      <c r="H138" s="222">
        <v>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41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142</v>
      </c>
      <c r="AT138" s="230" t="s">
        <v>138</v>
      </c>
      <c r="AU138" s="230" t="s">
        <v>84</v>
      </c>
      <c r="AY138" s="16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84</v>
      </c>
      <c r="BK138" s="231">
        <f>ROUND(I138*H138,2)</f>
        <v>0</v>
      </c>
      <c r="BL138" s="16" t="s">
        <v>142</v>
      </c>
      <c r="BM138" s="230" t="s">
        <v>521</v>
      </c>
    </row>
    <row r="139" s="2" customFormat="1" ht="16.5" customHeight="1">
      <c r="A139" s="37"/>
      <c r="B139" s="38"/>
      <c r="C139" s="218" t="s">
        <v>173</v>
      </c>
      <c r="D139" s="218" t="s">
        <v>138</v>
      </c>
      <c r="E139" s="219" t="s">
        <v>522</v>
      </c>
      <c r="F139" s="220" t="s">
        <v>523</v>
      </c>
      <c r="G139" s="221" t="s">
        <v>472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41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142</v>
      </c>
      <c r="AT139" s="230" t="s">
        <v>138</v>
      </c>
      <c r="AU139" s="230" t="s">
        <v>84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142</v>
      </c>
      <c r="BM139" s="230" t="s">
        <v>524</v>
      </c>
    </row>
    <row r="140" s="2" customFormat="1">
      <c r="A140" s="37"/>
      <c r="B140" s="38"/>
      <c r="C140" s="39"/>
      <c r="D140" s="234" t="s">
        <v>331</v>
      </c>
      <c r="E140" s="39"/>
      <c r="F140" s="266" t="s">
        <v>525</v>
      </c>
      <c r="G140" s="39"/>
      <c r="H140" s="39"/>
      <c r="I140" s="267"/>
      <c r="J140" s="39"/>
      <c r="K140" s="39"/>
      <c r="L140" s="43"/>
      <c r="M140" s="268"/>
      <c r="N140" s="269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331</v>
      </c>
      <c r="AU140" s="16" t="s">
        <v>84</v>
      </c>
    </row>
    <row r="141" s="12" customFormat="1" ht="25.92" customHeight="1">
      <c r="A141" s="12"/>
      <c r="B141" s="202"/>
      <c r="C141" s="203"/>
      <c r="D141" s="204" t="s">
        <v>75</v>
      </c>
      <c r="E141" s="205" t="s">
        <v>526</v>
      </c>
      <c r="F141" s="205" t="s">
        <v>527</v>
      </c>
      <c r="G141" s="203"/>
      <c r="H141" s="203"/>
      <c r="I141" s="206"/>
      <c r="J141" s="207">
        <f>BK141</f>
        <v>0</v>
      </c>
      <c r="K141" s="203"/>
      <c r="L141" s="208"/>
      <c r="M141" s="209"/>
      <c r="N141" s="210"/>
      <c r="O141" s="210"/>
      <c r="P141" s="211">
        <f>SUM(P142:P143)</f>
        <v>0</v>
      </c>
      <c r="Q141" s="210"/>
      <c r="R141" s="211">
        <f>SUM(R142:R143)</f>
        <v>0</v>
      </c>
      <c r="S141" s="210"/>
      <c r="T141" s="212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161</v>
      </c>
      <c r="AT141" s="214" t="s">
        <v>75</v>
      </c>
      <c r="AU141" s="214" t="s">
        <v>76</v>
      </c>
      <c r="AY141" s="213" t="s">
        <v>136</v>
      </c>
      <c r="BK141" s="215">
        <f>SUM(BK142:BK143)</f>
        <v>0</v>
      </c>
    </row>
    <row r="142" s="2" customFormat="1" ht="16.5" customHeight="1">
      <c r="A142" s="37"/>
      <c r="B142" s="38"/>
      <c r="C142" s="218" t="s">
        <v>178</v>
      </c>
      <c r="D142" s="218" t="s">
        <v>138</v>
      </c>
      <c r="E142" s="219" t="s">
        <v>528</v>
      </c>
      <c r="F142" s="220" t="s">
        <v>527</v>
      </c>
      <c r="G142" s="221" t="s">
        <v>472</v>
      </c>
      <c r="H142" s="222">
        <v>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41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142</v>
      </c>
      <c r="AT142" s="230" t="s">
        <v>138</v>
      </c>
      <c r="AU142" s="230" t="s">
        <v>84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84</v>
      </c>
      <c r="BK142" s="231">
        <f>ROUND(I142*H142,2)</f>
        <v>0</v>
      </c>
      <c r="BL142" s="16" t="s">
        <v>142</v>
      </c>
      <c r="BM142" s="230" t="s">
        <v>529</v>
      </c>
    </row>
    <row r="143" s="2" customFormat="1" ht="24.15" customHeight="1">
      <c r="A143" s="37"/>
      <c r="B143" s="38"/>
      <c r="C143" s="218" t="s">
        <v>183</v>
      </c>
      <c r="D143" s="218" t="s">
        <v>138</v>
      </c>
      <c r="E143" s="219" t="s">
        <v>530</v>
      </c>
      <c r="F143" s="220" t="s">
        <v>531</v>
      </c>
      <c r="G143" s="221" t="s">
        <v>472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41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532</v>
      </c>
      <c r="AT143" s="230" t="s">
        <v>138</v>
      </c>
      <c r="AU143" s="230" t="s">
        <v>84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84</v>
      </c>
      <c r="BK143" s="231">
        <f>ROUND(I143*H143,2)</f>
        <v>0</v>
      </c>
      <c r="BL143" s="16" t="s">
        <v>532</v>
      </c>
      <c r="BM143" s="230" t="s">
        <v>533</v>
      </c>
    </row>
    <row r="144" s="12" customFormat="1" ht="25.92" customHeight="1">
      <c r="A144" s="12"/>
      <c r="B144" s="202"/>
      <c r="C144" s="203"/>
      <c r="D144" s="204" t="s">
        <v>75</v>
      </c>
      <c r="E144" s="205" t="s">
        <v>534</v>
      </c>
      <c r="F144" s="205" t="s">
        <v>535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P145</f>
        <v>0</v>
      </c>
      <c r="Q144" s="210"/>
      <c r="R144" s="211">
        <f>R145</f>
        <v>0</v>
      </c>
      <c r="S144" s="210"/>
      <c r="T144" s="212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161</v>
      </c>
      <c r="AT144" s="214" t="s">
        <v>75</v>
      </c>
      <c r="AU144" s="214" t="s">
        <v>76</v>
      </c>
      <c r="AY144" s="213" t="s">
        <v>136</v>
      </c>
      <c r="BK144" s="215">
        <f>BK145</f>
        <v>0</v>
      </c>
    </row>
    <row r="145" s="2" customFormat="1" ht="16.5" customHeight="1">
      <c r="A145" s="37"/>
      <c r="B145" s="38"/>
      <c r="C145" s="218" t="s">
        <v>190</v>
      </c>
      <c r="D145" s="218" t="s">
        <v>138</v>
      </c>
      <c r="E145" s="219" t="s">
        <v>536</v>
      </c>
      <c r="F145" s="220" t="s">
        <v>537</v>
      </c>
      <c r="G145" s="221" t="s">
        <v>472</v>
      </c>
      <c r="H145" s="222">
        <v>1</v>
      </c>
      <c r="I145" s="223"/>
      <c r="J145" s="224">
        <f>ROUND(I145*H145,2)</f>
        <v>0</v>
      </c>
      <c r="K145" s="225"/>
      <c r="L145" s="43"/>
      <c r="M145" s="274" t="s">
        <v>1</v>
      </c>
      <c r="N145" s="275" t="s">
        <v>41</v>
      </c>
      <c r="O145" s="276"/>
      <c r="P145" s="277">
        <f>O145*H145</f>
        <v>0</v>
      </c>
      <c r="Q145" s="277">
        <v>0</v>
      </c>
      <c r="R145" s="277">
        <f>Q145*H145</f>
        <v>0</v>
      </c>
      <c r="S145" s="277">
        <v>0</v>
      </c>
      <c r="T145" s="27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142</v>
      </c>
      <c r="AT145" s="230" t="s">
        <v>138</v>
      </c>
      <c r="AU145" s="230" t="s">
        <v>84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84</v>
      </c>
      <c r="BK145" s="231">
        <f>ROUND(I145*H145,2)</f>
        <v>0</v>
      </c>
      <c r="BL145" s="16" t="s">
        <v>142</v>
      </c>
      <c r="BM145" s="230" t="s">
        <v>538</v>
      </c>
    </row>
    <row r="146" s="2" customFormat="1" ht="6.96" customHeight="1">
      <c r="A146" s="37"/>
      <c r="B146" s="65"/>
      <c r="C146" s="66"/>
      <c r="D146" s="66"/>
      <c r="E146" s="66"/>
      <c r="F146" s="66"/>
      <c r="G146" s="66"/>
      <c r="H146" s="66"/>
      <c r="I146" s="66"/>
      <c r="J146" s="66"/>
      <c r="K146" s="66"/>
      <c r="L146" s="43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sheetProtection sheet="1" autoFilter="0" formatColumns="0" formatRows="0" objects="1" scenarios="1" spinCount="100000" saltValue="OoHXfCSpJu4qnvpyZKPweX4VjnfEKOkNHD2ImiNniepBplCuIeYCDo0cBOSDItyyfbGj/rgQsLUq0YyZyhCstg==" hashValue="qRezYnIDXNaCUsD+OTP+zMBlQsXbUbdrk8PasFRDcHSH4PNapEm82OT3TMLOgw5i1+2MlfM8hG9WoPqzB2ISlA==" algorithmName="SHA-512" password="CC35"/>
  <autoFilter ref="C121:K1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 xml:space="preserve">Oprava mostů v km 49,702 a km 50,917 na trati  Horažďovice-Klatovy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539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ROUND((SUM(BE126:BE220)),  2)</f>
        <v>0</v>
      </c>
      <c r="G33" s="37"/>
      <c r="H33" s="37"/>
      <c r="I33" s="154">
        <v>0.20999999999999999</v>
      </c>
      <c r="J33" s="153">
        <f>ROUND(((SUM(BE126:BE220))*I33),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ROUND((SUM(BF126:BF220)),  2)</f>
        <v>0</v>
      </c>
      <c r="G34" s="37"/>
      <c r="H34" s="37"/>
      <c r="I34" s="154">
        <v>0.14999999999999999</v>
      </c>
      <c r="J34" s="153">
        <f>ROUND(((SUM(BF126:BF220))*I34),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ROUND((SUM(BG126:BG220)),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ROUND((SUM(BH126:BH220)),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ROUND((SUM(BI126:BI220)),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 xml:space="preserve">Oprava mostů v km 49,702 a km 50,917 na trati  Horažďovice-Klatovy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SO2-01 - Most 50,917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J141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J154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J158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J168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J178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J206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119</v>
      </c>
      <c r="E106" s="187"/>
      <c r="F106" s="187"/>
      <c r="G106" s="187"/>
      <c r="H106" s="187"/>
      <c r="I106" s="187"/>
      <c r="J106" s="188">
        <f>J218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6.25" customHeight="1">
      <c r="A116" s="37"/>
      <c r="B116" s="38"/>
      <c r="C116" s="39"/>
      <c r="D116" s="39"/>
      <c r="E116" s="173" t="str">
        <f>E7</f>
        <v xml:space="preserve">Oprava mostů v km 49,702 a km 50,917 na trati  Horažďovice-Klatovy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103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SO2-01 - Most 50,917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8" t="str">
        <f>IF(J12="","",J12)</f>
        <v>19. 1. 2023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>Správa železnic, státní organizace</v>
      </c>
      <c r="G122" s="39"/>
      <c r="H122" s="39"/>
      <c r="I122" s="31" t="s">
        <v>32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9"/>
      <c r="E123" s="39"/>
      <c r="F123" s="26" t="str">
        <f>IF(E18="","",E18)</f>
        <v>Vyplň údaj</v>
      </c>
      <c r="G123" s="39"/>
      <c r="H123" s="39"/>
      <c r="I123" s="31" t="s">
        <v>34</v>
      </c>
      <c r="J123" s="35" t="str">
        <f>E24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122</v>
      </c>
      <c r="D125" s="193" t="s">
        <v>61</v>
      </c>
      <c r="E125" s="193" t="s">
        <v>57</v>
      </c>
      <c r="F125" s="193" t="s">
        <v>58</v>
      </c>
      <c r="G125" s="193" t="s">
        <v>123</v>
      </c>
      <c r="H125" s="193" t="s">
        <v>124</v>
      </c>
      <c r="I125" s="193" t="s">
        <v>125</v>
      </c>
      <c r="J125" s="194" t="s">
        <v>107</v>
      </c>
      <c r="K125" s="195" t="s">
        <v>126</v>
      </c>
      <c r="L125" s="196"/>
      <c r="M125" s="99" t="s">
        <v>1</v>
      </c>
      <c r="N125" s="100" t="s">
        <v>40</v>
      </c>
      <c r="O125" s="100" t="s">
        <v>127</v>
      </c>
      <c r="P125" s="100" t="s">
        <v>128</v>
      </c>
      <c r="Q125" s="100" t="s">
        <v>129</v>
      </c>
      <c r="R125" s="100" t="s">
        <v>130</v>
      </c>
      <c r="S125" s="100" t="s">
        <v>131</v>
      </c>
      <c r="T125" s="101" t="s">
        <v>132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133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</f>
        <v>0</v>
      </c>
      <c r="Q126" s="103"/>
      <c r="R126" s="199">
        <f>R127</f>
        <v>26.701483135</v>
      </c>
      <c r="S126" s="103"/>
      <c r="T126" s="200">
        <f>T127</f>
        <v>14.949200000000001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109</v>
      </c>
      <c r="BK126" s="201">
        <f>BK127</f>
        <v>0</v>
      </c>
    </row>
    <row r="127" s="12" customFormat="1" ht="25.92" customHeight="1">
      <c r="A127" s="12"/>
      <c r="B127" s="202"/>
      <c r="C127" s="203"/>
      <c r="D127" s="204" t="s">
        <v>75</v>
      </c>
      <c r="E127" s="205" t="s">
        <v>134</v>
      </c>
      <c r="F127" s="205" t="s">
        <v>135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P128+P141+P148+P154+P158+P168+P178+P206+P218</f>
        <v>0</v>
      </c>
      <c r="Q127" s="210"/>
      <c r="R127" s="211">
        <f>R128+R141+R148+R154+R158+R168+R178+R206+R218</f>
        <v>26.701483135</v>
      </c>
      <c r="S127" s="210"/>
      <c r="T127" s="212">
        <f>T128+T141+T148+T154+T158+T168+T178+T206+T218</f>
        <v>14.949200000000001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76</v>
      </c>
      <c r="AY127" s="213" t="s">
        <v>136</v>
      </c>
      <c r="BK127" s="215">
        <f>BK128+BK141+BK148+BK154+BK158+BK168+BK178+BK206+BK218</f>
        <v>0</v>
      </c>
    </row>
    <row r="128" s="12" customFormat="1" ht="22.8" customHeight="1">
      <c r="A128" s="12"/>
      <c r="B128" s="202"/>
      <c r="C128" s="203"/>
      <c r="D128" s="204" t="s">
        <v>75</v>
      </c>
      <c r="E128" s="216" t="s">
        <v>84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SUM(P129:P140)</f>
        <v>0</v>
      </c>
      <c r="Q128" s="210"/>
      <c r="R128" s="211">
        <f>SUM(R129:R140)</f>
        <v>0.72632040000000009</v>
      </c>
      <c r="S128" s="210"/>
      <c r="T128" s="212">
        <f>SUM(T129:T140)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84</v>
      </c>
      <c r="AY128" s="213" t="s">
        <v>136</v>
      </c>
      <c r="BK128" s="215">
        <f>SUM(BK129:BK140)</f>
        <v>0</v>
      </c>
    </row>
    <row r="129" s="2" customFormat="1" ht="33" customHeight="1">
      <c r="A129" s="37"/>
      <c r="B129" s="38"/>
      <c r="C129" s="218" t="s">
        <v>84</v>
      </c>
      <c r="D129" s="218" t="s">
        <v>138</v>
      </c>
      <c r="E129" s="219" t="s">
        <v>139</v>
      </c>
      <c r="F129" s="220" t="s">
        <v>140</v>
      </c>
      <c r="G129" s="221" t="s">
        <v>141</v>
      </c>
      <c r="H129" s="222">
        <v>100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41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142</v>
      </c>
      <c r="AT129" s="230" t="s">
        <v>138</v>
      </c>
      <c r="AU129" s="230" t="s">
        <v>86</v>
      </c>
      <c r="AY129" s="16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84</v>
      </c>
      <c r="BK129" s="231">
        <f>ROUND(I129*H129,2)</f>
        <v>0</v>
      </c>
      <c r="BL129" s="16" t="s">
        <v>142</v>
      </c>
      <c r="BM129" s="230" t="s">
        <v>143</v>
      </c>
    </row>
    <row r="130" s="13" customFormat="1">
      <c r="A130" s="13"/>
      <c r="B130" s="232"/>
      <c r="C130" s="233"/>
      <c r="D130" s="234" t="s">
        <v>144</v>
      </c>
      <c r="E130" s="235" t="s">
        <v>1</v>
      </c>
      <c r="F130" s="236" t="s">
        <v>540</v>
      </c>
      <c r="G130" s="233"/>
      <c r="H130" s="237">
        <v>100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144</v>
      </c>
      <c r="AU130" s="243" t="s">
        <v>86</v>
      </c>
      <c r="AV130" s="13" t="s">
        <v>86</v>
      </c>
      <c r="AW130" s="13" t="s">
        <v>33</v>
      </c>
      <c r="AX130" s="13" t="s">
        <v>76</v>
      </c>
      <c r="AY130" s="243" t="s">
        <v>136</v>
      </c>
    </row>
    <row r="131" s="14" customFormat="1">
      <c r="A131" s="14"/>
      <c r="B131" s="244"/>
      <c r="C131" s="245"/>
      <c r="D131" s="234" t="s">
        <v>144</v>
      </c>
      <c r="E131" s="246" t="s">
        <v>1</v>
      </c>
      <c r="F131" s="247" t="s">
        <v>146</v>
      </c>
      <c r="G131" s="245"/>
      <c r="H131" s="248">
        <v>100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144</v>
      </c>
      <c r="AU131" s="254" t="s">
        <v>86</v>
      </c>
      <c r="AV131" s="14" t="s">
        <v>142</v>
      </c>
      <c r="AW131" s="14" t="s">
        <v>33</v>
      </c>
      <c r="AX131" s="14" t="s">
        <v>84</v>
      </c>
      <c r="AY131" s="254" t="s">
        <v>136</v>
      </c>
    </row>
    <row r="132" s="2" customFormat="1" ht="24.15" customHeight="1">
      <c r="A132" s="37"/>
      <c r="B132" s="38"/>
      <c r="C132" s="218" t="s">
        <v>86</v>
      </c>
      <c r="D132" s="218" t="s">
        <v>138</v>
      </c>
      <c r="E132" s="219" t="s">
        <v>147</v>
      </c>
      <c r="F132" s="220" t="s">
        <v>148</v>
      </c>
      <c r="G132" s="221" t="s">
        <v>141</v>
      </c>
      <c r="H132" s="222">
        <v>100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41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142</v>
      </c>
      <c r="AT132" s="230" t="s">
        <v>138</v>
      </c>
      <c r="AU132" s="230" t="s">
        <v>86</v>
      </c>
      <c r="AY132" s="16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84</v>
      </c>
      <c r="BK132" s="231">
        <f>ROUND(I132*H132,2)</f>
        <v>0</v>
      </c>
      <c r="BL132" s="16" t="s">
        <v>142</v>
      </c>
      <c r="BM132" s="230" t="s">
        <v>149</v>
      </c>
    </row>
    <row r="133" s="2" customFormat="1" ht="24.15" customHeight="1">
      <c r="A133" s="37"/>
      <c r="B133" s="38"/>
      <c r="C133" s="218" t="s">
        <v>150</v>
      </c>
      <c r="D133" s="218" t="s">
        <v>138</v>
      </c>
      <c r="E133" s="219" t="s">
        <v>151</v>
      </c>
      <c r="F133" s="220" t="s">
        <v>152</v>
      </c>
      <c r="G133" s="221" t="s">
        <v>153</v>
      </c>
      <c r="H133" s="222">
        <v>12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41</v>
      </c>
      <c r="O133" s="90"/>
      <c r="P133" s="228">
        <f>O133*H133</f>
        <v>0</v>
      </c>
      <c r="Q133" s="228">
        <v>0.060526700000000003</v>
      </c>
      <c r="R133" s="228">
        <f>Q133*H133</f>
        <v>0.72632040000000009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142</v>
      </c>
      <c r="AT133" s="230" t="s">
        <v>138</v>
      </c>
      <c r="AU133" s="230" t="s">
        <v>86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142</v>
      </c>
      <c r="BM133" s="230" t="s">
        <v>154</v>
      </c>
    </row>
    <row r="134" s="2" customFormat="1" ht="33" customHeight="1">
      <c r="A134" s="37"/>
      <c r="B134" s="38"/>
      <c r="C134" s="218" t="s">
        <v>142</v>
      </c>
      <c r="D134" s="218" t="s">
        <v>138</v>
      </c>
      <c r="E134" s="219" t="s">
        <v>156</v>
      </c>
      <c r="F134" s="220" t="s">
        <v>157</v>
      </c>
      <c r="G134" s="221" t="s">
        <v>158</v>
      </c>
      <c r="H134" s="222">
        <v>3.9199999999999999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41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142</v>
      </c>
      <c r="AT134" s="230" t="s">
        <v>138</v>
      </c>
      <c r="AU134" s="230" t="s">
        <v>86</v>
      </c>
      <c r="AY134" s="16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84</v>
      </c>
      <c r="BK134" s="231">
        <f>ROUND(I134*H134,2)</f>
        <v>0</v>
      </c>
      <c r="BL134" s="16" t="s">
        <v>142</v>
      </c>
      <c r="BM134" s="230" t="s">
        <v>541</v>
      </c>
    </row>
    <row r="135" s="13" customFormat="1">
      <c r="A135" s="13"/>
      <c r="B135" s="232"/>
      <c r="C135" s="233"/>
      <c r="D135" s="234" t="s">
        <v>144</v>
      </c>
      <c r="E135" s="235" t="s">
        <v>1</v>
      </c>
      <c r="F135" s="236" t="s">
        <v>160</v>
      </c>
      <c r="G135" s="233"/>
      <c r="H135" s="237">
        <v>3.9199999999999999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144</v>
      </c>
      <c r="AU135" s="243" t="s">
        <v>86</v>
      </c>
      <c r="AV135" s="13" t="s">
        <v>86</v>
      </c>
      <c r="AW135" s="13" t="s">
        <v>33</v>
      </c>
      <c r="AX135" s="13" t="s">
        <v>76</v>
      </c>
      <c r="AY135" s="243" t="s">
        <v>136</v>
      </c>
    </row>
    <row r="136" s="14" customFormat="1">
      <c r="A136" s="14"/>
      <c r="B136" s="244"/>
      <c r="C136" s="245"/>
      <c r="D136" s="234" t="s">
        <v>144</v>
      </c>
      <c r="E136" s="246" t="s">
        <v>1</v>
      </c>
      <c r="F136" s="247" t="s">
        <v>146</v>
      </c>
      <c r="G136" s="245"/>
      <c r="H136" s="248">
        <v>3.9199999999999999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144</v>
      </c>
      <c r="AU136" s="254" t="s">
        <v>86</v>
      </c>
      <c r="AV136" s="14" t="s">
        <v>142</v>
      </c>
      <c r="AW136" s="14" t="s">
        <v>33</v>
      </c>
      <c r="AX136" s="14" t="s">
        <v>84</v>
      </c>
      <c r="AY136" s="254" t="s">
        <v>136</v>
      </c>
    </row>
    <row r="137" s="2" customFormat="1" ht="24.15" customHeight="1">
      <c r="A137" s="37"/>
      <c r="B137" s="38"/>
      <c r="C137" s="218" t="s">
        <v>161</v>
      </c>
      <c r="D137" s="218" t="s">
        <v>138</v>
      </c>
      <c r="E137" s="219" t="s">
        <v>162</v>
      </c>
      <c r="F137" s="220" t="s">
        <v>163</v>
      </c>
      <c r="G137" s="221" t="s">
        <v>158</v>
      </c>
      <c r="H137" s="222">
        <v>3.9199999999999999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41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142</v>
      </c>
      <c r="AT137" s="230" t="s">
        <v>138</v>
      </c>
      <c r="AU137" s="230" t="s">
        <v>86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84</v>
      </c>
      <c r="BK137" s="231">
        <f>ROUND(I137*H137,2)</f>
        <v>0</v>
      </c>
      <c r="BL137" s="16" t="s">
        <v>142</v>
      </c>
      <c r="BM137" s="230" t="s">
        <v>542</v>
      </c>
    </row>
    <row r="138" s="2" customFormat="1" ht="24.15" customHeight="1">
      <c r="A138" s="37"/>
      <c r="B138" s="38"/>
      <c r="C138" s="218" t="s">
        <v>165</v>
      </c>
      <c r="D138" s="218" t="s">
        <v>138</v>
      </c>
      <c r="E138" s="219" t="s">
        <v>166</v>
      </c>
      <c r="F138" s="220" t="s">
        <v>167</v>
      </c>
      <c r="G138" s="221" t="s">
        <v>158</v>
      </c>
      <c r="H138" s="222">
        <v>3.9199999999999999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41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142</v>
      </c>
      <c r="AT138" s="230" t="s">
        <v>138</v>
      </c>
      <c r="AU138" s="230" t="s">
        <v>86</v>
      </c>
      <c r="AY138" s="16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84</v>
      </c>
      <c r="BK138" s="231">
        <f>ROUND(I138*H138,2)</f>
        <v>0</v>
      </c>
      <c r="BL138" s="16" t="s">
        <v>142</v>
      </c>
      <c r="BM138" s="230" t="s">
        <v>543</v>
      </c>
    </row>
    <row r="139" s="2" customFormat="1" ht="33" customHeight="1">
      <c r="A139" s="37"/>
      <c r="B139" s="38"/>
      <c r="C139" s="218" t="s">
        <v>169</v>
      </c>
      <c r="D139" s="218" t="s">
        <v>138</v>
      </c>
      <c r="E139" s="219" t="s">
        <v>170</v>
      </c>
      <c r="F139" s="220" t="s">
        <v>171</v>
      </c>
      <c r="G139" s="221" t="s">
        <v>158</v>
      </c>
      <c r="H139" s="222">
        <v>3.9199999999999999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41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142</v>
      </c>
      <c r="AT139" s="230" t="s">
        <v>138</v>
      </c>
      <c r="AU139" s="230" t="s">
        <v>86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142</v>
      </c>
      <c r="BM139" s="230" t="s">
        <v>544</v>
      </c>
    </row>
    <row r="140" s="2" customFormat="1" ht="37.8" customHeight="1">
      <c r="A140" s="37"/>
      <c r="B140" s="38"/>
      <c r="C140" s="218" t="s">
        <v>173</v>
      </c>
      <c r="D140" s="218" t="s">
        <v>138</v>
      </c>
      <c r="E140" s="219" t="s">
        <v>174</v>
      </c>
      <c r="F140" s="220" t="s">
        <v>175</v>
      </c>
      <c r="G140" s="221" t="s">
        <v>141</v>
      </c>
      <c r="H140" s="222">
        <v>100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41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142</v>
      </c>
      <c r="AT140" s="230" t="s">
        <v>138</v>
      </c>
      <c r="AU140" s="230" t="s">
        <v>86</v>
      </c>
      <c r="AY140" s="16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84</v>
      </c>
      <c r="BK140" s="231">
        <f>ROUND(I140*H140,2)</f>
        <v>0</v>
      </c>
      <c r="BL140" s="16" t="s">
        <v>142</v>
      </c>
      <c r="BM140" s="230" t="s">
        <v>176</v>
      </c>
    </row>
    <row r="141" s="12" customFormat="1" ht="22.8" customHeight="1">
      <c r="A141" s="12"/>
      <c r="B141" s="202"/>
      <c r="C141" s="203"/>
      <c r="D141" s="204" t="s">
        <v>75</v>
      </c>
      <c r="E141" s="216" t="s">
        <v>86</v>
      </c>
      <c r="F141" s="216" t="s">
        <v>177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SUM(P142:P147)</f>
        <v>0</v>
      </c>
      <c r="Q141" s="210"/>
      <c r="R141" s="211">
        <f>SUM(R142:R147)</f>
        <v>0.018031288000000003</v>
      </c>
      <c r="S141" s="210"/>
      <c r="T141" s="212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84</v>
      </c>
      <c r="AT141" s="214" t="s">
        <v>75</v>
      </c>
      <c r="AU141" s="214" t="s">
        <v>84</v>
      </c>
      <c r="AY141" s="213" t="s">
        <v>136</v>
      </c>
      <c r="BK141" s="215">
        <f>SUM(BK142:BK147)</f>
        <v>0</v>
      </c>
    </row>
    <row r="142" s="2" customFormat="1" ht="24.15" customHeight="1">
      <c r="A142" s="37"/>
      <c r="B142" s="38"/>
      <c r="C142" s="218" t="s">
        <v>178</v>
      </c>
      <c r="D142" s="218" t="s">
        <v>138</v>
      </c>
      <c r="E142" s="219" t="s">
        <v>179</v>
      </c>
      <c r="F142" s="220" t="s">
        <v>180</v>
      </c>
      <c r="G142" s="221" t="s">
        <v>158</v>
      </c>
      <c r="H142" s="222">
        <v>1.1200000000000001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41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142</v>
      </c>
      <c r="AT142" s="230" t="s">
        <v>138</v>
      </c>
      <c r="AU142" s="230" t="s">
        <v>86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84</v>
      </c>
      <c r="BK142" s="231">
        <f>ROUND(I142*H142,2)</f>
        <v>0</v>
      </c>
      <c r="BL142" s="16" t="s">
        <v>142</v>
      </c>
      <c r="BM142" s="230" t="s">
        <v>545</v>
      </c>
    </row>
    <row r="143" s="13" customFormat="1">
      <c r="A143" s="13"/>
      <c r="B143" s="232"/>
      <c r="C143" s="233"/>
      <c r="D143" s="234" t="s">
        <v>144</v>
      </c>
      <c r="E143" s="235" t="s">
        <v>1</v>
      </c>
      <c r="F143" s="236" t="s">
        <v>182</v>
      </c>
      <c r="G143" s="233"/>
      <c r="H143" s="237">
        <v>1.1200000000000001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144</v>
      </c>
      <c r="AU143" s="243" t="s">
        <v>86</v>
      </c>
      <c r="AV143" s="13" t="s">
        <v>86</v>
      </c>
      <c r="AW143" s="13" t="s">
        <v>33</v>
      </c>
      <c r="AX143" s="13" t="s">
        <v>76</v>
      </c>
      <c r="AY143" s="243" t="s">
        <v>136</v>
      </c>
    </row>
    <row r="144" s="14" customFormat="1">
      <c r="A144" s="14"/>
      <c r="B144" s="244"/>
      <c r="C144" s="245"/>
      <c r="D144" s="234" t="s">
        <v>144</v>
      </c>
      <c r="E144" s="246" t="s">
        <v>1</v>
      </c>
      <c r="F144" s="247" t="s">
        <v>146</v>
      </c>
      <c r="G144" s="245"/>
      <c r="H144" s="248">
        <v>1.1200000000000001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144</v>
      </c>
      <c r="AU144" s="254" t="s">
        <v>86</v>
      </c>
      <c r="AV144" s="14" t="s">
        <v>142</v>
      </c>
      <c r="AW144" s="14" t="s">
        <v>33</v>
      </c>
      <c r="AX144" s="14" t="s">
        <v>84</v>
      </c>
      <c r="AY144" s="254" t="s">
        <v>136</v>
      </c>
    </row>
    <row r="145" s="2" customFormat="1" ht="24.15" customHeight="1">
      <c r="A145" s="37"/>
      <c r="B145" s="38"/>
      <c r="C145" s="218" t="s">
        <v>183</v>
      </c>
      <c r="D145" s="218" t="s">
        <v>138</v>
      </c>
      <c r="E145" s="219" t="s">
        <v>184</v>
      </c>
      <c r="F145" s="220" t="s">
        <v>185</v>
      </c>
      <c r="G145" s="221" t="s">
        <v>186</v>
      </c>
      <c r="H145" s="222">
        <v>0.017000000000000001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41</v>
      </c>
      <c r="O145" s="90"/>
      <c r="P145" s="228">
        <f>O145*H145</f>
        <v>0</v>
      </c>
      <c r="Q145" s="228">
        <v>1.0606640000000001</v>
      </c>
      <c r="R145" s="228">
        <f>Q145*H145</f>
        <v>0.018031288000000003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142</v>
      </c>
      <c r="AT145" s="230" t="s">
        <v>138</v>
      </c>
      <c r="AU145" s="230" t="s">
        <v>86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84</v>
      </c>
      <c r="BK145" s="231">
        <f>ROUND(I145*H145,2)</f>
        <v>0</v>
      </c>
      <c r="BL145" s="16" t="s">
        <v>142</v>
      </c>
      <c r="BM145" s="230" t="s">
        <v>546</v>
      </c>
    </row>
    <row r="146" s="13" customFormat="1">
      <c r="A146" s="13"/>
      <c r="B146" s="232"/>
      <c r="C146" s="233"/>
      <c r="D146" s="234" t="s">
        <v>144</v>
      </c>
      <c r="E146" s="235" t="s">
        <v>1</v>
      </c>
      <c r="F146" s="236" t="s">
        <v>188</v>
      </c>
      <c r="G146" s="233"/>
      <c r="H146" s="237">
        <v>0.017000000000000001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144</v>
      </c>
      <c r="AU146" s="243" t="s">
        <v>86</v>
      </c>
      <c r="AV146" s="13" t="s">
        <v>86</v>
      </c>
      <c r="AW146" s="13" t="s">
        <v>33</v>
      </c>
      <c r="AX146" s="13" t="s">
        <v>76</v>
      </c>
      <c r="AY146" s="243" t="s">
        <v>136</v>
      </c>
    </row>
    <row r="147" s="14" customFormat="1">
      <c r="A147" s="14"/>
      <c r="B147" s="244"/>
      <c r="C147" s="245"/>
      <c r="D147" s="234" t="s">
        <v>144</v>
      </c>
      <c r="E147" s="246" t="s">
        <v>1</v>
      </c>
      <c r="F147" s="247" t="s">
        <v>146</v>
      </c>
      <c r="G147" s="245"/>
      <c r="H147" s="248">
        <v>0.017000000000000001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144</v>
      </c>
      <c r="AU147" s="254" t="s">
        <v>86</v>
      </c>
      <c r="AV147" s="14" t="s">
        <v>142</v>
      </c>
      <c r="AW147" s="14" t="s">
        <v>33</v>
      </c>
      <c r="AX147" s="14" t="s">
        <v>84</v>
      </c>
      <c r="AY147" s="254" t="s">
        <v>136</v>
      </c>
    </row>
    <row r="148" s="12" customFormat="1" ht="22.8" customHeight="1">
      <c r="A148" s="12"/>
      <c r="B148" s="202"/>
      <c r="C148" s="203"/>
      <c r="D148" s="204" t="s">
        <v>75</v>
      </c>
      <c r="E148" s="216" t="s">
        <v>150</v>
      </c>
      <c r="F148" s="216" t="s">
        <v>189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SUM(P149:P153)</f>
        <v>0</v>
      </c>
      <c r="Q148" s="210"/>
      <c r="R148" s="211">
        <f>SUM(R149:R153)</f>
        <v>11.092475</v>
      </c>
      <c r="S148" s="210"/>
      <c r="T148" s="212">
        <f>SUM(T149:T153)</f>
        <v>1.1740000000000002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84</v>
      </c>
      <c r="AT148" s="214" t="s">
        <v>75</v>
      </c>
      <c r="AU148" s="214" t="s">
        <v>84</v>
      </c>
      <c r="AY148" s="213" t="s">
        <v>136</v>
      </c>
      <c r="BK148" s="215">
        <f>SUM(BK149:BK153)</f>
        <v>0</v>
      </c>
    </row>
    <row r="149" s="2" customFormat="1" ht="33" customHeight="1">
      <c r="A149" s="37"/>
      <c r="B149" s="38"/>
      <c r="C149" s="218" t="s">
        <v>190</v>
      </c>
      <c r="D149" s="218" t="s">
        <v>138</v>
      </c>
      <c r="E149" s="219" t="s">
        <v>191</v>
      </c>
      <c r="F149" s="220" t="s">
        <v>192</v>
      </c>
      <c r="G149" s="221" t="s">
        <v>158</v>
      </c>
      <c r="H149" s="222">
        <v>3.8399999999999999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41</v>
      </c>
      <c r="O149" s="90"/>
      <c r="P149" s="228">
        <f>O149*H149</f>
        <v>0</v>
      </c>
      <c r="Q149" s="228">
        <v>2.2912400000000002</v>
      </c>
      <c r="R149" s="228">
        <f>Q149*H149</f>
        <v>8.7983615999999998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142</v>
      </c>
      <c r="AT149" s="230" t="s">
        <v>138</v>
      </c>
      <c r="AU149" s="230" t="s">
        <v>86</v>
      </c>
      <c r="AY149" s="16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84</v>
      </c>
      <c r="BK149" s="231">
        <f>ROUND(I149*H149,2)</f>
        <v>0</v>
      </c>
      <c r="BL149" s="16" t="s">
        <v>142</v>
      </c>
      <c r="BM149" s="230" t="s">
        <v>547</v>
      </c>
    </row>
    <row r="150" s="13" customFormat="1">
      <c r="A150" s="13"/>
      <c r="B150" s="232"/>
      <c r="C150" s="233"/>
      <c r="D150" s="234" t="s">
        <v>144</v>
      </c>
      <c r="E150" s="235" t="s">
        <v>1</v>
      </c>
      <c r="F150" s="236" t="s">
        <v>194</v>
      </c>
      <c r="G150" s="233"/>
      <c r="H150" s="237">
        <v>3.8399999999999999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144</v>
      </c>
      <c r="AU150" s="243" t="s">
        <v>86</v>
      </c>
      <c r="AV150" s="13" t="s">
        <v>86</v>
      </c>
      <c r="AW150" s="13" t="s">
        <v>33</v>
      </c>
      <c r="AX150" s="13" t="s">
        <v>76</v>
      </c>
      <c r="AY150" s="243" t="s">
        <v>136</v>
      </c>
    </row>
    <row r="151" s="14" customFormat="1">
      <c r="A151" s="14"/>
      <c r="B151" s="244"/>
      <c r="C151" s="245"/>
      <c r="D151" s="234" t="s">
        <v>144</v>
      </c>
      <c r="E151" s="246" t="s">
        <v>1</v>
      </c>
      <c r="F151" s="247" t="s">
        <v>146</v>
      </c>
      <c r="G151" s="245"/>
      <c r="H151" s="248">
        <v>3.8399999999999999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144</v>
      </c>
      <c r="AU151" s="254" t="s">
        <v>86</v>
      </c>
      <c r="AV151" s="14" t="s">
        <v>142</v>
      </c>
      <c r="AW151" s="14" t="s">
        <v>33</v>
      </c>
      <c r="AX151" s="14" t="s">
        <v>84</v>
      </c>
      <c r="AY151" s="254" t="s">
        <v>136</v>
      </c>
    </row>
    <row r="152" s="2" customFormat="1" ht="24.15" customHeight="1">
      <c r="A152" s="37"/>
      <c r="B152" s="38"/>
      <c r="C152" s="218" t="s">
        <v>195</v>
      </c>
      <c r="D152" s="218" t="s">
        <v>138</v>
      </c>
      <c r="E152" s="219" t="s">
        <v>196</v>
      </c>
      <c r="F152" s="220" t="s">
        <v>197</v>
      </c>
      <c r="G152" s="221" t="s">
        <v>141</v>
      </c>
      <c r="H152" s="222">
        <v>58.700000000000003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41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0.02</v>
      </c>
      <c r="T152" s="229">
        <f>S152*H152</f>
        <v>1.1740000000000002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142</v>
      </c>
      <c r="AT152" s="230" t="s">
        <v>138</v>
      </c>
      <c r="AU152" s="230" t="s">
        <v>86</v>
      </c>
      <c r="AY152" s="16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84</v>
      </c>
      <c r="BK152" s="231">
        <f>ROUND(I152*H152,2)</f>
        <v>0</v>
      </c>
      <c r="BL152" s="16" t="s">
        <v>142</v>
      </c>
      <c r="BM152" s="230" t="s">
        <v>198</v>
      </c>
    </row>
    <row r="153" s="2" customFormat="1" ht="24.15" customHeight="1">
      <c r="A153" s="37"/>
      <c r="B153" s="38"/>
      <c r="C153" s="218" t="s">
        <v>199</v>
      </c>
      <c r="D153" s="218" t="s">
        <v>138</v>
      </c>
      <c r="E153" s="219" t="s">
        <v>200</v>
      </c>
      <c r="F153" s="220" t="s">
        <v>201</v>
      </c>
      <c r="G153" s="221" t="s">
        <v>141</v>
      </c>
      <c r="H153" s="222">
        <v>58.700000000000003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41</v>
      </c>
      <c r="O153" s="90"/>
      <c r="P153" s="228">
        <f>O153*H153</f>
        <v>0</v>
      </c>
      <c r="Q153" s="228">
        <v>0.039081999999999999</v>
      </c>
      <c r="R153" s="228">
        <f>Q153*H153</f>
        <v>2.2941134000000001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142</v>
      </c>
      <c r="AT153" s="230" t="s">
        <v>138</v>
      </c>
      <c r="AU153" s="230" t="s">
        <v>86</v>
      </c>
      <c r="AY153" s="16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142</v>
      </c>
      <c r="BM153" s="230" t="s">
        <v>202</v>
      </c>
    </row>
    <row r="154" s="12" customFormat="1" ht="22.8" customHeight="1">
      <c r="A154" s="12"/>
      <c r="B154" s="202"/>
      <c r="C154" s="203"/>
      <c r="D154" s="204" t="s">
        <v>75</v>
      </c>
      <c r="E154" s="216" t="s">
        <v>142</v>
      </c>
      <c r="F154" s="216" t="s">
        <v>203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SUM(P155:P157)</f>
        <v>0</v>
      </c>
      <c r="Q154" s="210"/>
      <c r="R154" s="211">
        <f>SUM(R155:R157)</f>
        <v>0.047422932000000001</v>
      </c>
      <c r="S154" s="210"/>
      <c r="T154" s="212">
        <f>SUM(T155:T157)</f>
        <v>1.1160000000000001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84</v>
      </c>
      <c r="AT154" s="214" t="s">
        <v>75</v>
      </c>
      <c r="AU154" s="214" t="s">
        <v>84</v>
      </c>
      <c r="AY154" s="213" t="s">
        <v>136</v>
      </c>
      <c r="BK154" s="215">
        <f>SUM(BK155:BK157)</f>
        <v>0</v>
      </c>
    </row>
    <row r="155" s="2" customFormat="1" ht="21.75" customHeight="1">
      <c r="A155" s="37"/>
      <c r="B155" s="38"/>
      <c r="C155" s="218" t="s">
        <v>204</v>
      </c>
      <c r="D155" s="218" t="s">
        <v>138</v>
      </c>
      <c r="E155" s="219" t="s">
        <v>205</v>
      </c>
      <c r="F155" s="220" t="s">
        <v>206</v>
      </c>
      <c r="G155" s="221" t="s">
        <v>141</v>
      </c>
      <c r="H155" s="222">
        <v>18.600000000000001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41</v>
      </c>
      <c r="O155" s="90"/>
      <c r="P155" s="228">
        <f>O155*H155</f>
        <v>0</v>
      </c>
      <c r="Q155" s="228">
        <v>0.00036850000000000001</v>
      </c>
      <c r="R155" s="228">
        <f>Q155*H155</f>
        <v>0.006854100000000001</v>
      </c>
      <c r="S155" s="228">
        <v>0.059999999999999998</v>
      </c>
      <c r="T155" s="229">
        <f>S155*H155</f>
        <v>1.1160000000000001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142</v>
      </c>
      <c r="AT155" s="230" t="s">
        <v>138</v>
      </c>
      <c r="AU155" s="230" t="s">
        <v>86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84</v>
      </c>
      <c r="BK155" s="231">
        <f>ROUND(I155*H155,2)</f>
        <v>0</v>
      </c>
      <c r="BL155" s="16" t="s">
        <v>142</v>
      </c>
      <c r="BM155" s="230" t="s">
        <v>207</v>
      </c>
    </row>
    <row r="156" s="2" customFormat="1" ht="24.15" customHeight="1">
      <c r="A156" s="37"/>
      <c r="B156" s="38"/>
      <c r="C156" s="218" t="s">
        <v>8</v>
      </c>
      <c r="D156" s="218" t="s">
        <v>138</v>
      </c>
      <c r="E156" s="219" t="s">
        <v>208</v>
      </c>
      <c r="F156" s="220" t="s">
        <v>209</v>
      </c>
      <c r="G156" s="221" t="s">
        <v>141</v>
      </c>
      <c r="H156" s="222">
        <v>18.600000000000001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41</v>
      </c>
      <c r="O156" s="90"/>
      <c r="P156" s="228">
        <f>O156*H156</f>
        <v>0</v>
      </c>
      <c r="Q156" s="228">
        <v>0.0021811199999999999</v>
      </c>
      <c r="R156" s="228">
        <f>Q156*H156</f>
        <v>0.040568831999999999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142</v>
      </c>
      <c r="AT156" s="230" t="s">
        <v>138</v>
      </c>
      <c r="AU156" s="230" t="s">
        <v>86</v>
      </c>
      <c r="AY156" s="16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84</v>
      </c>
      <c r="BK156" s="231">
        <f>ROUND(I156*H156,2)</f>
        <v>0</v>
      </c>
      <c r="BL156" s="16" t="s">
        <v>142</v>
      </c>
      <c r="BM156" s="230" t="s">
        <v>210</v>
      </c>
    </row>
    <row r="157" s="2" customFormat="1" ht="21.75" customHeight="1">
      <c r="A157" s="37"/>
      <c r="B157" s="38"/>
      <c r="C157" s="218" t="s">
        <v>211</v>
      </c>
      <c r="D157" s="218" t="s">
        <v>138</v>
      </c>
      <c r="E157" s="219" t="s">
        <v>212</v>
      </c>
      <c r="F157" s="220" t="s">
        <v>213</v>
      </c>
      <c r="G157" s="221" t="s">
        <v>186</v>
      </c>
      <c r="H157" s="222">
        <v>5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41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142</v>
      </c>
      <c r="AT157" s="230" t="s">
        <v>138</v>
      </c>
      <c r="AU157" s="230" t="s">
        <v>86</v>
      </c>
      <c r="AY157" s="16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84</v>
      </c>
      <c r="BK157" s="231">
        <f>ROUND(I157*H157,2)</f>
        <v>0</v>
      </c>
      <c r="BL157" s="16" t="s">
        <v>142</v>
      </c>
      <c r="BM157" s="230" t="s">
        <v>214</v>
      </c>
    </row>
    <row r="158" s="12" customFormat="1" ht="22.8" customHeight="1">
      <c r="A158" s="12"/>
      <c r="B158" s="202"/>
      <c r="C158" s="203"/>
      <c r="D158" s="204" t="s">
        <v>75</v>
      </c>
      <c r="E158" s="216" t="s">
        <v>161</v>
      </c>
      <c r="F158" s="216" t="s">
        <v>215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SUM(P159:P167)</f>
        <v>0</v>
      </c>
      <c r="Q158" s="210"/>
      <c r="R158" s="211">
        <f>SUM(R159:R167)</f>
        <v>0.014904200000000001</v>
      </c>
      <c r="S158" s="210"/>
      <c r="T158" s="212">
        <f>SUM(T159:T167)</f>
        <v>0.33200000000000002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84</v>
      </c>
      <c r="AT158" s="214" t="s">
        <v>75</v>
      </c>
      <c r="AU158" s="214" t="s">
        <v>84</v>
      </c>
      <c r="AY158" s="213" t="s">
        <v>136</v>
      </c>
      <c r="BK158" s="215">
        <f>SUM(BK159:BK167)</f>
        <v>0</v>
      </c>
    </row>
    <row r="159" s="2" customFormat="1" ht="21.75" customHeight="1">
      <c r="A159" s="37"/>
      <c r="B159" s="38"/>
      <c r="C159" s="218" t="s">
        <v>216</v>
      </c>
      <c r="D159" s="218" t="s">
        <v>138</v>
      </c>
      <c r="E159" s="219" t="s">
        <v>240</v>
      </c>
      <c r="F159" s="220" t="s">
        <v>241</v>
      </c>
      <c r="G159" s="221" t="s">
        <v>219</v>
      </c>
      <c r="H159" s="222">
        <v>2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41</v>
      </c>
      <c r="O159" s="90"/>
      <c r="P159" s="228">
        <f>O159*H159</f>
        <v>0</v>
      </c>
      <c r="Q159" s="228">
        <v>0.002124</v>
      </c>
      <c r="R159" s="228">
        <f>Q159*H159</f>
        <v>0.004248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142</v>
      </c>
      <c r="AT159" s="230" t="s">
        <v>138</v>
      </c>
      <c r="AU159" s="230" t="s">
        <v>86</v>
      </c>
      <c r="AY159" s="16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84</v>
      </c>
      <c r="BK159" s="231">
        <f>ROUND(I159*H159,2)</f>
        <v>0</v>
      </c>
      <c r="BL159" s="16" t="s">
        <v>142</v>
      </c>
      <c r="BM159" s="230" t="s">
        <v>242</v>
      </c>
    </row>
    <row r="160" s="13" customFormat="1">
      <c r="A160" s="13"/>
      <c r="B160" s="232"/>
      <c r="C160" s="233"/>
      <c r="D160" s="234" t="s">
        <v>144</v>
      </c>
      <c r="E160" s="235" t="s">
        <v>1</v>
      </c>
      <c r="F160" s="236" t="s">
        <v>243</v>
      </c>
      <c r="G160" s="233"/>
      <c r="H160" s="237">
        <v>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144</v>
      </c>
      <c r="AU160" s="243" t="s">
        <v>86</v>
      </c>
      <c r="AV160" s="13" t="s">
        <v>86</v>
      </c>
      <c r="AW160" s="13" t="s">
        <v>33</v>
      </c>
      <c r="AX160" s="13" t="s">
        <v>76</v>
      </c>
      <c r="AY160" s="243" t="s">
        <v>136</v>
      </c>
    </row>
    <row r="161" s="14" customFormat="1">
      <c r="A161" s="14"/>
      <c r="B161" s="244"/>
      <c r="C161" s="245"/>
      <c r="D161" s="234" t="s">
        <v>144</v>
      </c>
      <c r="E161" s="246" t="s">
        <v>1</v>
      </c>
      <c r="F161" s="247" t="s">
        <v>146</v>
      </c>
      <c r="G161" s="245"/>
      <c r="H161" s="248">
        <v>2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144</v>
      </c>
      <c r="AU161" s="254" t="s">
        <v>86</v>
      </c>
      <c r="AV161" s="14" t="s">
        <v>142</v>
      </c>
      <c r="AW161" s="14" t="s">
        <v>33</v>
      </c>
      <c r="AX161" s="14" t="s">
        <v>84</v>
      </c>
      <c r="AY161" s="254" t="s">
        <v>136</v>
      </c>
    </row>
    <row r="162" s="2" customFormat="1" ht="21.75" customHeight="1">
      <c r="A162" s="37"/>
      <c r="B162" s="38"/>
      <c r="C162" s="218" t="s">
        <v>222</v>
      </c>
      <c r="D162" s="218" t="s">
        <v>138</v>
      </c>
      <c r="E162" s="219" t="s">
        <v>245</v>
      </c>
      <c r="F162" s="220" t="s">
        <v>246</v>
      </c>
      <c r="G162" s="221" t="s">
        <v>219</v>
      </c>
      <c r="H162" s="222">
        <v>2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41</v>
      </c>
      <c r="O162" s="90"/>
      <c r="P162" s="228">
        <f>O162*H162</f>
        <v>0</v>
      </c>
      <c r="Q162" s="228">
        <v>0.0047451000000000004</v>
      </c>
      <c r="R162" s="228">
        <f>Q162*H162</f>
        <v>0.0094902000000000007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142</v>
      </c>
      <c r="AT162" s="230" t="s">
        <v>138</v>
      </c>
      <c r="AU162" s="230" t="s">
        <v>86</v>
      </c>
      <c r="AY162" s="16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84</v>
      </c>
      <c r="BK162" s="231">
        <f>ROUND(I162*H162,2)</f>
        <v>0</v>
      </c>
      <c r="BL162" s="16" t="s">
        <v>142</v>
      </c>
      <c r="BM162" s="230" t="s">
        <v>247</v>
      </c>
    </row>
    <row r="163" s="13" customFormat="1">
      <c r="A163" s="13"/>
      <c r="B163" s="232"/>
      <c r="C163" s="233"/>
      <c r="D163" s="234" t="s">
        <v>144</v>
      </c>
      <c r="E163" s="235" t="s">
        <v>1</v>
      </c>
      <c r="F163" s="236" t="s">
        <v>243</v>
      </c>
      <c r="G163" s="233"/>
      <c r="H163" s="237">
        <v>2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144</v>
      </c>
      <c r="AU163" s="243" t="s">
        <v>86</v>
      </c>
      <c r="AV163" s="13" t="s">
        <v>86</v>
      </c>
      <c r="AW163" s="13" t="s">
        <v>33</v>
      </c>
      <c r="AX163" s="13" t="s">
        <v>76</v>
      </c>
      <c r="AY163" s="243" t="s">
        <v>136</v>
      </c>
    </row>
    <row r="164" s="14" customFormat="1">
      <c r="A164" s="14"/>
      <c r="B164" s="244"/>
      <c r="C164" s="245"/>
      <c r="D164" s="234" t="s">
        <v>144</v>
      </c>
      <c r="E164" s="246" t="s">
        <v>1</v>
      </c>
      <c r="F164" s="247" t="s">
        <v>146</v>
      </c>
      <c r="G164" s="245"/>
      <c r="H164" s="248">
        <v>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144</v>
      </c>
      <c r="AU164" s="254" t="s">
        <v>86</v>
      </c>
      <c r="AV164" s="14" t="s">
        <v>142</v>
      </c>
      <c r="AW164" s="14" t="s">
        <v>33</v>
      </c>
      <c r="AX164" s="14" t="s">
        <v>84</v>
      </c>
      <c r="AY164" s="254" t="s">
        <v>136</v>
      </c>
    </row>
    <row r="165" s="2" customFormat="1" ht="24.15" customHeight="1">
      <c r="A165" s="37"/>
      <c r="B165" s="38"/>
      <c r="C165" s="218" t="s">
        <v>228</v>
      </c>
      <c r="D165" s="218" t="s">
        <v>138</v>
      </c>
      <c r="E165" s="219" t="s">
        <v>249</v>
      </c>
      <c r="F165" s="220" t="s">
        <v>250</v>
      </c>
      <c r="G165" s="221" t="s">
        <v>219</v>
      </c>
      <c r="H165" s="222">
        <v>2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41</v>
      </c>
      <c r="O165" s="90"/>
      <c r="P165" s="228">
        <f>O165*H165</f>
        <v>0</v>
      </c>
      <c r="Q165" s="228">
        <v>0.00058299999999999997</v>
      </c>
      <c r="R165" s="228">
        <f>Q165*H165</f>
        <v>0.0011659999999999999</v>
      </c>
      <c r="S165" s="228">
        <v>0.16600000000000001</v>
      </c>
      <c r="T165" s="229">
        <f>S165*H165</f>
        <v>0.33200000000000002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142</v>
      </c>
      <c r="AT165" s="230" t="s">
        <v>138</v>
      </c>
      <c r="AU165" s="230" t="s">
        <v>86</v>
      </c>
      <c r="AY165" s="16" t="s">
        <v>136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84</v>
      </c>
      <c r="BK165" s="231">
        <f>ROUND(I165*H165,2)</f>
        <v>0</v>
      </c>
      <c r="BL165" s="16" t="s">
        <v>142</v>
      </c>
      <c r="BM165" s="230" t="s">
        <v>251</v>
      </c>
    </row>
    <row r="166" s="13" customFormat="1">
      <c r="A166" s="13"/>
      <c r="B166" s="232"/>
      <c r="C166" s="233"/>
      <c r="D166" s="234" t="s">
        <v>144</v>
      </c>
      <c r="E166" s="235" t="s">
        <v>1</v>
      </c>
      <c r="F166" s="236" t="s">
        <v>243</v>
      </c>
      <c r="G166" s="233"/>
      <c r="H166" s="237">
        <v>2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144</v>
      </c>
      <c r="AU166" s="243" t="s">
        <v>86</v>
      </c>
      <c r="AV166" s="13" t="s">
        <v>86</v>
      </c>
      <c r="AW166" s="13" t="s">
        <v>33</v>
      </c>
      <c r="AX166" s="13" t="s">
        <v>76</v>
      </c>
      <c r="AY166" s="243" t="s">
        <v>136</v>
      </c>
    </row>
    <row r="167" s="14" customFormat="1">
      <c r="A167" s="14"/>
      <c r="B167" s="244"/>
      <c r="C167" s="245"/>
      <c r="D167" s="234" t="s">
        <v>144</v>
      </c>
      <c r="E167" s="246" t="s">
        <v>1</v>
      </c>
      <c r="F167" s="247" t="s">
        <v>146</v>
      </c>
      <c r="G167" s="245"/>
      <c r="H167" s="248">
        <v>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144</v>
      </c>
      <c r="AU167" s="254" t="s">
        <v>86</v>
      </c>
      <c r="AV167" s="14" t="s">
        <v>142</v>
      </c>
      <c r="AW167" s="14" t="s">
        <v>33</v>
      </c>
      <c r="AX167" s="14" t="s">
        <v>84</v>
      </c>
      <c r="AY167" s="254" t="s">
        <v>136</v>
      </c>
    </row>
    <row r="168" s="12" customFormat="1" ht="22.8" customHeight="1">
      <c r="A168" s="12"/>
      <c r="B168" s="202"/>
      <c r="C168" s="203"/>
      <c r="D168" s="204" t="s">
        <v>75</v>
      </c>
      <c r="E168" s="216" t="s">
        <v>165</v>
      </c>
      <c r="F168" s="216" t="s">
        <v>261</v>
      </c>
      <c r="G168" s="203"/>
      <c r="H168" s="203"/>
      <c r="I168" s="206"/>
      <c r="J168" s="217">
        <f>BK168</f>
        <v>0</v>
      </c>
      <c r="K168" s="203"/>
      <c r="L168" s="208"/>
      <c r="M168" s="209"/>
      <c r="N168" s="210"/>
      <c r="O168" s="210"/>
      <c r="P168" s="211">
        <f>SUM(P169:P177)</f>
        <v>0</v>
      </c>
      <c r="Q168" s="210"/>
      <c r="R168" s="211">
        <f>SUM(R169:R177)</f>
        <v>7.5959863700000003</v>
      </c>
      <c r="S168" s="210"/>
      <c r="T168" s="212">
        <f>SUM(T169:T177)</f>
        <v>8.5772000000000013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84</v>
      </c>
      <c r="AT168" s="214" t="s">
        <v>75</v>
      </c>
      <c r="AU168" s="214" t="s">
        <v>84</v>
      </c>
      <c r="AY168" s="213" t="s">
        <v>136</v>
      </c>
      <c r="BK168" s="215">
        <f>SUM(BK169:BK177)</f>
        <v>0</v>
      </c>
    </row>
    <row r="169" s="2" customFormat="1" ht="33" customHeight="1">
      <c r="A169" s="37"/>
      <c r="B169" s="38"/>
      <c r="C169" s="218" t="s">
        <v>232</v>
      </c>
      <c r="D169" s="218" t="s">
        <v>138</v>
      </c>
      <c r="E169" s="219" t="s">
        <v>263</v>
      </c>
      <c r="F169" s="220" t="s">
        <v>264</v>
      </c>
      <c r="G169" s="221" t="s">
        <v>141</v>
      </c>
      <c r="H169" s="222">
        <v>42.850000000000001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41</v>
      </c>
      <c r="O169" s="90"/>
      <c r="P169" s="228">
        <f>O169*H169</f>
        <v>0</v>
      </c>
      <c r="Q169" s="228">
        <v>0.065696699999999997</v>
      </c>
      <c r="R169" s="228">
        <f>Q169*H169</f>
        <v>2.8151035950000001</v>
      </c>
      <c r="S169" s="228">
        <v>0.074999999999999997</v>
      </c>
      <c r="T169" s="229">
        <f>S169*H169</f>
        <v>3.2137500000000001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142</v>
      </c>
      <c r="AT169" s="230" t="s">
        <v>138</v>
      </c>
      <c r="AU169" s="230" t="s">
        <v>86</v>
      </c>
      <c r="AY169" s="16" t="s">
        <v>136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84</v>
      </c>
      <c r="BK169" s="231">
        <f>ROUND(I169*H169,2)</f>
        <v>0</v>
      </c>
      <c r="BL169" s="16" t="s">
        <v>142</v>
      </c>
      <c r="BM169" s="230" t="s">
        <v>265</v>
      </c>
    </row>
    <row r="170" s="2" customFormat="1" ht="33" customHeight="1">
      <c r="A170" s="37"/>
      <c r="B170" s="38"/>
      <c r="C170" s="218" t="s">
        <v>7</v>
      </c>
      <c r="D170" s="218" t="s">
        <v>138</v>
      </c>
      <c r="E170" s="219" t="s">
        <v>268</v>
      </c>
      <c r="F170" s="220" t="s">
        <v>269</v>
      </c>
      <c r="G170" s="221" t="s">
        <v>141</v>
      </c>
      <c r="H170" s="222">
        <v>62.350000000000001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41</v>
      </c>
      <c r="O170" s="90"/>
      <c r="P170" s="228">
        <f>O170*H170</f>
        <v>0</v>
      </c>
      <c r="Q170" s="228">
        <v>0.049656499999999999</v>
      </c>
      <c r="R170" s="228">
        <f>Q170*H170</f>
        <v>3.0960827750000002</v>
      </c>
      <c r="S170" s="228">
        <v>0.058999999999999997</v>
      </c>
      <c r="T170" s="229">
        <f>S170*H170</f>
        <v>3.6786499999999998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142</v>
      </c>
      <c r="AT170" s="230" t="s">
        <v>138</v>
      </c>
      <c r="AU170" s="230" t="s">
        <v>86</v>
      </c>
      <c r="AY170" s="16" t="s">
        <v>136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84</v>
      </c>
      <c r="BK170" s="231">
        <f>ROUND(I170*H170,2)</f>
        <v>0</v>
      </c>
      <c r="BL170" s="16" t="s">
        <v>142</v>
      </c>
      <c r="BM170" s="230" t="s">
        <v>270</v>
      </c>
    </row>
    <row r="171" s="13" customFormat="1">
      <c r="A171" s="13"/>
      <c r="B171" s="232"/>
      <c r="C171" s="233"/>
      <c r="D171" s="234" t="s">
        <v>144</v>
      </c>
      <c r="E171" s="235" t="s">
        <v>1</v>
      </c>
      <c r="F171" s="236" t="s">
        <v>548</v>
      </c>
      <c r="G171" s="233"/>
      <c r="H171" s="237">
        <v>62.350000000000001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144</v>
      </c>
      <c r="AU171" s="243" t="s">
        <v>86</v>
      </c>
      <c r="AV171" s="13" t="s">
        <v>86</v>
      </c>
      <c r="AW171" s="13" t="s">
        <v>33</v>
      </c>
      <c r="AX171" s="13" t="s">
        <v>76</v>
      </c>
      <c r="AY171" s="243" t="s">
        <v>136</v>
      </c>
    </row>
    <row r="172" s="14" customFormat="1">
      <c r="A172" s="14"/>
      <c r="B172" s="244"/>
      <c r="C172" s="245"/>
      <c r="D172" s="234" t="s">
        <v>144</v>
      </c>
      <c r="E172" s="246" t="s">
        <v>1</v>
      </c>
      <c r="F172" s="247" t="s">
        <v>146</v>
      </c>
      <c r="G172" s="245"/>
      <c r="H172" s="248">
        <v>62.350000000000001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144</v>
      </c>
      <c r="AU172" s="254" t="s">
        <v>86</v>
      </c>
      <c r="AV172" s="14" t="s">
        <v>142</v>
      </c>
      <c r="AW172" s="14" t="s">
        <v>33</v>
      </c>
      <c r="AX172" s="14" t="s">
        <v>84</v>
      </c>
      <c r="AY172" s="254" t="s">
        <v>136</v>
      </c>
    </row>
    <row r="173" s="2" customFormat="1" ht="24.15" customHeight="1">
      <c r="A173" s="37"/>
      <c r="B173" s="38"/>
      <c r="C173" s="218" t="s">
        <v>239</v>
      </c>
      <c r="D173" s="218" t="s">
        <v>138</v>
      </c>
      <c r="E173" s="219" t="s">
        <v>273</v>
      </c>
      <c r="F173" s="220" t="s">
        <v>274</v>
      </c>
      <c r="G173" s="221" t="s">
        <v>153</v>
      </c>
      <c r="H173" s="222">
        <v>10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41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142</v>
      </c>
      <c r="AT173" s="230" t="s">
        <v>138</v>
      </c>
      <c r="AU173" s="230" t="s">
        <v>86</v>
      </c>
      <c r="AY173" s="16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84</v>
      </c>
      <c r="BK173" s="231">
        <f>ROUND(I173*H173,2)</f>
        <v>0</v>
      </c>
      <c r="BL173" s="16" t="s">
        <v>142</v>
      </c>
      <c r="BM173" s="230" t="s">
        <v>275</v>
      </c>
    </row>
    <row r="174" s="2" customFormat="1" ht="16.5" customHeight="1">
      <c r="A174" s="37"/>
      <c r="B174" s="38"/>
      <c r="C174" s="218" t="s">
        <v>244</v>
      </c>
      <c r="D174" s="218" t="s">
        <v>138</v>
      </c>
      <c r="E174" s="219" t="s">
        <v>277</v>
      </c>
      <c r="F174" s="220" t="s">
        <v>278</v>
      </c>
      <c r="G174" s="221" t="s">
        <v>141</v>
      </c>
      <c r="H174" s="222">
        <v>70.200000000000003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41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142</v>
      </c>
      <c r="AT174" s="230" t="s">
        <v>138</v>
      </c>
      <c r="AU174" s="230" t="s">
        <v>86</v>
      </c>
      <c r="AY174" s="16" t="s">
        <v>136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84</v>
      </c>
      <c r="BK174" s="231">
        <f>ROUND(I174*H174,2)</f>
        <v>0</v>
      </c>
      <c r="BL174" s="16" t="s">
        <v>142</v>
      </c>
      <c r="BM174" s="230" t="s">
        <v>549</v>
      </c>
    </row>
    <row r="175" s="2" customFormat="1" ht="24.15" customHeight="1">
      <c r="A175" s="37"/>
      <c r="B175" s="38"/>
      <c r="C175" s="218" t="s">
        <v>248</v>
      </c>
      <c r="D175" s="218" t="s">
        <v>138</v>
      </c>
      <c r="E175" s="219" t="s">
        <v>281</v>
      </c>
      <c r="F175" s="220" t="s">
        <v>282</v>
      </c>
      <c r="G175" s="221" t="s">
        <v>141</v>
      </c>
      <c r="H175" s="222">
        <v>70.200000000000003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41</v>
      </c>
      <c r="O175" s="90"/>
      <c r="P175" s="228">
        <f>O175*H175</f>
        <v>0</v>
      </c>
      <c r="Q175" s="228">
        <v>0.024</v>
      </c>
      <c r="R175" s="228">
        <f>Q175*H175</f>
        <v>1.6848000000000001</v>
      </c>
      <c r="S175" s="228">
        <v>0.024</v>
      </c>
      <c r="T175" s="229">
        <f>S175*H175</f>
        <v>1.6848000000000001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142</v>
      </c>
      <c r="AT175" s="230" t="s">
        <v>138</v>
      </c>
      <c r="AU175" s="230" t="s">
        <v>86</v>
      </c>
      <c r="AY175" s="16" t="s">
        <v>136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84</v>
      </c>
      <c r="BK175" s="231">
        <f>ROUND(I175*H175,2)</f>
        <v>0</v>
      </c>
      <c r="BL175" s="16" t="s">
        <v>142</v>
      </c>
      <c r="BM175" s="230" t="s">
        <v>283</v>
      </c>
    </row>
    <row r="176" s="13" customFormat="1">
      <c r="A176" s="13"/>
      <c r="B176" s="232"/>
      <c r="C176" s="233"/>
      <c r="D176" s="234" t="s">
        <v>144</v>
      </c>
      <c r="E176" s="235" t="s">
        <v>1</v>
      </c>
      <c r="F176" s="236" t="s">
        <v>550</v>
      </c>
      <c r="G176" s="233"/>
      <c r="H176" s="237">
        <v>70.200000000000003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144</v>
      </c>
      <c r="AU176" s="243" t="s">
        <v>86</v>
      </c>
      <c r="AV176" s="13" t="s">
        <v>86</v>
      </c>
      <c r="AW176" s="13" t="s">
        <v>33</v>
      </c>
      <c r="AX176" s="13" t="s">
        <v>76</v>
      </c>
      <c r="AY176" s="243" t="s">
        <v>136</v>
      </c>
    </row>
    <row r="177" s="14" customFormat="1">
      <c r="A177" s="14"/>
      <c r="B177" s="244"/>
      <c r="C177" s="245"/>
      <c r="D177" s="234" t="s">
        <v>144</v>
      </c>
      <c r="E177" s="246" t="s">
        <v>1</v>
      </c>
      <c r="F177" s="247" t="s">
        <v>146</v>
      </c>
      <c r="G177" s="245"/>
      <c r="H177" s="248">
        <v>70.200000000000003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144</v>
      </c>
      <c r="AU177" s="254" t="s">
        <v>86</v>
      </c>
      <c r="AV177" s="14" t="s">
        <v>142</v>
      </c>
      <c r="AW177" s="14" t="s">
        <v>33</v>
      </c>
      <c r="AX177" s="14" t="s">
        <v>84</v>
      </c>
      <c r="AY177" s="254" t="s">
        <v>136</v>
      </c>
    </row>
    <row r="178" s="12" customFormat="1" ht="22.8" customHeight="1">
      <c r="A178" s="12"/>
      <c r="B178" s="202"/>
      <c r="C178" s="203"/>
      <c r="D178" s="204" t="s">
        <v>75</v>
      </c>
      <c r="E178" s="216" t="s">
        <v>178</v>
      </c>
      <c r="F178" s="216" t="s">
        <v>284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SUM(P179:P205)</f>
        <v>0</v>
      </c>
      <c r="Q178" s="210"/>
      <c r="R178" s="211">
        <f>SUM(R179:R205)</f>
        <v>7.2063429449999994</v>
      </c>
      <c r="S178" s="210"/>
      <c r="T178" s="212">
        <f>SUM(T179:T205)</f>
        <v>3.75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84</v>
      </c>
      <c r="AT178" s="214" t="s">
        <v>75</v>
      </c>
      <c r="AU178" s="214" t="s">
        <v>84</v>
      </c>
      <c r="AY178" s="213" t="s">
        <v>136</v>
      </c>
      <c r="BK178" s="215">
        <f>SUM(BK179:BK205)</f>
        <v>0</v>
      </c>
    </row>
    <row r="179" s="2" customFormat="1" ht="24.15" customHeight="1">
      <c r="A179" s="37"/>
      <c r="B179" s="38"/>
      <c r="C179" s="218" t="s">
        <v>252</v>
      </c>
      <c r="D179" s="218" t="s">
        <v>138</v>
      </c>
      <c r="E179" s="219" t="s">
        <v>551</v>
      </c>
      <c r="F179" s="220" t="s">
        <v>552</v>
      </c>
      <c r="G179" s="221" t="s">
        <v>553</v>
      </c>
      <c r="H179" s="222">
        <v>30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41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142</v>
      </c>
      <c r="AT179" s="230" t="s">
        <v>138</v>
      </c>
      <c r="AU179" s="230" t="s">
        <v>86</v>
      </c>
      <c r="AY179" s="16" t="s">
        <v>136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84</v>
      </c>
      <c r="BK179" s="231">
        <f>ROUND(I179*H179,2)</f>
        <v>0</v>
      </c>
      <c r="BL179" s="16" t="s">
        <v>142</v>
      </c>
      <c r="BM179" s="230" t="s">
        <v>554</v>
      </c>
    </row>
    <row r="180" s="2" customFormat="1">
      <c r="A180" s="37"/>
      <c r="B180" s="38"/>
      <c r="C180" s="39"/>
      <c r="D180" s="234" t="s">
        <v>331</v>
      </c>
      <c r="E180" s="39"/>
      <c r="F180" s="266" t="s">
        <v>555</v>
      </c>
      <c r="G180" s="39"/>
      <c r="H180" s="39"/>
      <c r="I180" s="267"/>
      <c r="J180" s="39"/>
      <c r="K180" s="39"/>
      <c r="L180" s="43"/>
      <c r="M180" s="268"/>
      <c r="N180" s="269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331</v>
      </c>
      <c r="AU180" s="16" t="s">
        <v>86</v>
      </c>
    </row>
    <row r="181" s="2" customFormat="1" ht="24.15" customHeight="1">
      <c r="A181" s="37"/>
      <c r="B181" s="38"/>
      <c r="C181" s="218" t="s">
        <v>257</v>
      </c>
      <c r="D181" s="218" t="s">
        <v>138</v>
      </c>
      <c r="E181" s="219" t="s">
        <v>556</v>
      </c>
      <c r="F181" s="220" t="s">
        <v>557</v>
      </c>
      <c r="G181" s="221" t="s">
        <v>553</v>
      </c>
      <c r="H181" s="222">
        <v>30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41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142</v>
      </c>
      <c r="AT181" s="230" t="s">
        <v>138</v>
      </c>
      <c r="AU181" s="230" t="s">
        <v>86</v>
      </c>
      <c r="AY181" s="16" t="s">
        <v>136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84</v>
      </c>
      <c r="BK181" s="231">
        <f>ROUND(I181*H181,2)</f>
        <v>0</v>
      </c>
      <c r="BL181" s="16" t="s">
        <v>142</v>
      </c>
      <c r="BM181" s="230" t="s">
        <v>558</v>
      </c>
    </row>
    <row r="182" s="2" customFormat="1">
      <c r="A182" s="37"/>
      <c r="B182" s="38"/>
      <c r="C182" s="39"/>
      <c r="D182" s="234" t="s">
        <v>331</v>
      </c>
      <c r="E182" s="39"/>
      <c r="F182" s="266" t="s">
        <v>555</v>
      </c>
      <c r="G182" s="39"/>
      <c r="H182" s="39"/>
      <c r="I182" s="267"/>
      <c r="J182" s="39"/>
      <c r="K182" s="39"/>
      <c r="L182" s="43"/>
      <c r="M182" s="268"/>
      <c r="N182" s="269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331</v>
      </c>
      <c r="AU182" s="16" t="s">
        <v>86</v>
      </c>
    </row>
    <row r="183" s="2" customFormat="1" ht="24.15" customHeight="1">
      <c r="A183" s="37"/>
      <c r="B183" s="38"/>
      <c r="C183" s="255" t="s">
        <v>262</v>
      </c>
      <c r="D183" s="255" t="s">
        <v>223</v>
      </c>
      <c r="E183" s="256" t="s">
        <v>559</v>
      </c>
      <c r="F183" s="257" t="s">
        <v>560</v>
      </c>
      <c r="G183" s="258" t="s">
        <v>186</v>
      </c>
      <c r="H183" s="259">
        <v>0.029999999999999999</v>
      </c>
      <c r="I183" s="260"/>
      <c r="J183" s="261">
        <f>ROUND(I183*H183,2)</f>
        <v>0</v>
      </c>
      <c r="K183" s="262"/>
      <c r="L183" s="263"/>
      <c r="M183" s="264" t="s">
        <v>1</v>
      </c>
      <c r="N183" s="265" t="s">
        <v>41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173</v>
      </c>
      <c r="AT183" s="230" t="s">
        <v>223</v>
      </c>
      <c r="AU183" s="230" t="s">
        <v>86</v>
      </c>
      <c r="AY183" s="16" t="s">
        <v>136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84</v>
      </c>
      <c r="BK183" s="231">
        <f>ROUND(I183*H183,2)</f>
        <v>0</v>
      </c>
      <c r="BL183" s="16" t="s">
        <v>142</v>
      </c>
      <c r="BM183" s="230" t="s">
        <v>561</v>
      </c>
    </row>
    <row r="184" s="2" customFormat="1">
      <c r="A184" s="37"/>
      <c r="B184" s="38"/>
      <c r="C184" s="39"/>
      <c r="D184" s="234" t="s">
        <v>331</v>
      </c>
      <c r="E184" s="39"/>
      <c r="F184" s="266" t="s">
        <v>562</v>
      </c>
      <c r="G184" s="39"/>
      <c r="H184" s="39"/>
      <c r="I184" s="267"/>
      <c r="J184" s="39"/>
      <c r="K184" s="39"/>
      <c r="L184" s="43"/>
      <c r="M184" s="268"/>
      <c r="N184" s="269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331</v>
      </c>
      <c r="AU184" s="16" t="s">
        <v>86</v>
      </c>
    </row>
    <row r="185" s="2" customFormat="1" ht="21.75" customHeight="1">
      <c r="A185" s="37"/>
      <c r="B185" s="38"/>
      <c r="C185" s="218" t="s">
        <v>267</v>
      </c>
      <c r="D185" s="218" t="s">
        <v>138</v>
      </c>
      <c r="E185" s="219" t="s">
        <v>300</v>
      </c>
      <c r="F185" s="220" t="s">
        <v>301</v>
      </c>
      <c r="G185" s="221" t="s">
        <v>219</v>
      </c>
      <c r="H185" s="222">
        <v>4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41</v>
      </c>
      <c r="O185" s="90"/>
      <c r="P185" s="228">
        <f>O185*H185</f>
        <v>0</v>
      </c>
      <c r="Q185" s="228">
        <v>6.0000000000000002E-05</v>
      </c>
      <c r="R185" s="228">
        <f>Q185*H185</f>
        <v>0.00024000000000000001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142</v>
      </c>
      <c r="AT185" s="230" t="s">
        <v>138</v>
      </c>
      <c r="AU185" s="230" t="s">
        <v>86</v>
      </c>
      <c r="AY185" s="16" t="s">
        <v>136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84</v>
      </c>
      <c r="BK185" s="231">
        <f>ROUND(I185*H185,2)</f>
        <v>0</v>
      </c>
      <c r="BL185" s="16" t="s">
        <v>142</v>
      </c>
      <c r="BM185" s="230" t="s">
        <v>302</v>
      </c>
    </row>
    <row r="186" s="2" customFormat="1" ht="24.15" customHeight="1">
      <c r="A186" s="37"/>
      <c r="B186" s="38"/>
      <c r="C186" s="218" t="s">
        <v>272</v>
      </c>
      <c r="D186" s="218" t="s">
        <v>138</v>
      </c>
      <c r="E186" s="219" t="s">
        <v>304</v>
      </c>
      <c r="F186" s="220" t="s">
        <v>305</v>
      </c>
      <c r="G186" s="221" t="s">
        <v>219</v>
      </c>
      <c r="H186" s="222">
        <v>4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41</v>
      </c>
      <c r="O186" s="90"/>
      <c r="P186" s="228">
        <f>O186*H186</f>
        <v>0</v>
      </c>
      <c r="Q186" s="228">
        <v>0.36965999999999999</v>
      </c>
      <c r="R186" s="228">
        <f>Q186*H186</f>
        <v>1.47864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142</v>
      </c>
      <c r="AT186" s="230" t="s">
        <v>138</v>
      </c>
      <c r="AU186" s="230" t="s">
        <v>86</v>
      </c>
      <c r="AY186" s="16" t="s">
        <v>136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84</v>
      </c>
      <c r="BK186" s="231">
        <f>ROUND(I186*H186,2)</f>
        <v>0</v>
      </c>
      <c r="BL186" s="16" t="s">
        <v>142</v>
      </c>
      <c r="BM186" s="230" t="s">
        <v>306</v>
      </c>
    </row>
    <row r="187" s="2" customFormat="1" ht="37.8" customHeight="1">
      <c r="A187" s="37"/>
      <c r="B187" s="38"/>
      <c r="C187" s="218" t="s">
        <v>276</v>
      </c>
      <c r="D187" s="218" t="s">
        <v>138</v>
      </c>
      <c r="E187" s="219" t="s">
        <v>308</v>
      </c>
      <c r="F187" s="220" t="s">
        <v>309</v>
      </c>
      <c r="G187" s="221" t="s">
        <v>141</v>
      </c>
      <c r="H187" s="222">
        <v>15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41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142</v>
      </c>
      <c r="AT187" s="230" t="s">
        <v>138</v>
      </c>
      <c r="AU187" s="230" t="s">
        <v>86</v>
      </c>
      <c r="AY187" s="16" t="s">
        <v>136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84</v>
      </c>
      <c r="BK187" s="231">
        <f>ROUND(I187*H187,2)</f>
        <v>0</v>
      </c>
      <c r="BL187" s="16" t="s">
        <v>142</v>
      </c>
      <c r="BM187" s="230" t="s">
        <v>563</v>
      </c>
    </row>
    <row r="188" s="2" customFormat="1" ht="37.8" customHeight="1">
      <c r="A188" s="37"/>
      <c r="B188" s="38"/>
      <c r="C188" s="218" t="s">
        <v>280</v>
      </c>
      <c r="D188" s="218" t="s">
        <v>138</v>
      </c>
      <c r="E188" s="219" t="s">
        <v>314</v>
      </c>
      <c r="F188" s="220" t="s">
        <v>315</v>
      </c>
      <c r="G188" s="221" t="s">
        <v>141</v>
      </c>
      <c r="H188" s="222">
        <v>15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41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142</v>
      </c>
      <c r="AT188" s="230" t="s">
        <v>138</v>
      </c>
      <c r="AU188" s="230" t="s">
        <v>86</v>
      </c>
      <c r="AY188" s="16" t="s">
        <v>136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84</v>
      </c>
      <c r="BK188" s="231">
        <f>ROUND(I188*H188,2)</f>
        <v>0</v>
      </c>
      <c r="BL188" s="16" t="s">
        <v>142</v>
      </c>
      <c r="BM188" s="230" t="s">
        <v>564</v>
      </c>
    </row>
    <row r="189" s="2" customFormat="1" ht="33" customHeight="1">
      <c r="A189" s="37"/>
      <c r="B189" s="38"/>
      <c r="C189" s="218" t="s">
        <v>285</v>
      </c>
      <c r="D189" s="218" t="s">
        <v>138</v>
      </c>
      <c r="E189" s="219" t="s">
        <v>318</v>
      </c>
      <c r="F189" s="220" t="s">
        <v>319</v>
      </c>
      <c r="G189" s="221" t="s">
        <v>141</v>
      </c>
      <c r="H189" s="222">
        <v>300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41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142</v>
      </c>
      <c r="AT189" s="230" t="s">
        <v>138</v>
      </c>
      <c r="AU189" s="230" t="s">
        <v>86</v>
      </c>
      <c r="AY189" s="16" t="s">
        <v>136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84</v>
      </c>
      <c r="BK189" s="231">
        <f>ROUND(I189*H189,2)</f>
        <v>0</v>
      </c>
      <c r="BL189" s="16" t="s">
        <v>142</v>
      </c>
      <c r="BM189" s="230" t="s">
        <v>565</v>
      </c>
    </row>
    <row r="190" s="13" customFormat="1">
      <c r="A190" s="13"/>
      <c r="B190" s="232"/>
      <c r="C190" s="233"/>
      <c r="D190" s="234" t="s">
        <v>144</v>
      </c>
      <c r="E190" s="235" t="s">
        <v>1</v>
      </c>
      <c r="F190" s="236" t="s">
        <v>566</v>
      </c>
      <c r="G190" s="233"/>
      <c r="H190" s="237">
        <v>300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144</v>
      </c>
      <c r="AU190" s="243" t="s">
        <v>86</v>
      </c>
      <c r="AV190" s="13" t="s">
        <v>86</v>
      </c>
      <c r="AW190" s="13" t="s">
        <v>33</v>
      </c>
      <c r="AX190" s="13" t="s">
        <v>76</v>
      </c>
      <c r="AY190" s="243" t="s">
        <v>136</v>
      </c>
    </row>
    <row r="191" s="14" customFormat="1">
      <c r="A191" s="14"/>
      <c r="B191" s="244"/>
      <c r="C191" s="245"/>
      <c r="D191" s="234" t="s">
        <v>144</v>
      </c>
      <c r="E191" s="246" t="s">
        <v>1</v>
      </c>
      <c r="F191" s="247" t="s">
        <v>146</v>
      </c>
      <c r="G191" s="245"/>
      <c r="H191" s="248">
        <v>300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144</v>
      </c>
      <c r="AU191" s="254" t="s">
        <v>86</v>
      </c>
      <c r="AV191" s="14" t="s">
        <v>142</v>
      </c>
      <c r="AW191" s="14" t="s">
        <v>33</v>
      </c>
      <c r="AX191" s="14" t="s">
        <v>84</v>
      </c>
      <c r="AY191" s="254" t="s">
        <v>136</v>
      </c>
    </row>
    <row r="192" s="2" customFormat="1" ht="16.5" customHeight="1">
      <c r="A192" s="37"/>
      <c r="B192" s="38"/>
      <c r="C192" s="218" t="s">
        <v>290</v>
      </c>
      <c r="D192" s="218" t="s">
        <v>138</v>
      </c>
      <c r="E192" s="219" t="s">
        <v>328</v>
      </c>
      <c r="F192" s="220" t="s">
        <v>329</v>
      </c>
      <c r="G192" s="221" t="s">
        <v>141</v>
      </c>
      <c r="H192" s="222">
        <v>25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41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142</v>
      </c>
      <c r="AT192" s="230" t="s">
        <v>138</v>
      </c>
      <c r="AU192" s="230" t="s">
        <v>86</v>
      </c>
      <c r="AY192" s="16" t="s">
        <v>136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84</v>
      </c>
      <c r="BK192" s="231">
        <f>ROUND(I192*H192,2)</f>
        <v>0</v>
      </c>
      <c r="BL192" s="16" t="s">
        <v>142</v>
      </c>
      <c r="BM192" s="230" t="s">
        <v>567</v>
      </c>
    </row>
    <row r="193" s="2" customFormat="1">
      <c r="A193" s="37"/>
      <c r="B193" s="38"/>
      <c r="C193" s="39"/>
      <c r="D193" s="234" t="s">
        <v>331</v>
      </c>
      <c r="E193" s="39"/>
      <c r="F193" s="266" t="s">
        <v>332</v>
      </c>
      <c r="G193" s="39"/>
      <c r="H193" s="39"/>
      <c r="I193" s="267"/>
      <c r="J193" s="39"/>
      <c r="K193" s="39"/>
      <c r="L193" s="43"/>
      <c r="M193" s="268"/>
      <c r="N193" s="269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331</v>
      </c>
      <c r="AU193" s="16" t="s">
        <v>86</v>
      </c>
    </row>
    <row r="194" s="13" customFormat="1">
      <c r="A194" s="13"/>
      <c r="B194" s="232"/>
      <c r="C194" s="233"/>
      <c r="D194" s="234" t="s">
        <v>144</v>
      </c>
      <c r="E194" s="235" t="s">
        <v>1</v>
      </c>
      <c r="F194" s="236" t="s">
        <v>568</v>
      </c>
      <c r="G194" s="233"/>
      <c r="H194" s="237">
        <v>25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144</v>
      </c>
      <c r="AU194" s="243" t="s">
        <v>86</v>
      </c>
      <c r="AV194" s="13" t="s">
        <v>86</v>
      </c>
      <c r="AW194" s="13" t="s">
        <v>33</v>
      </c>
      <c r="AX194" s="13" t="s">
        <v>76</v>
      </c>
      <c r="AY194" s="243" t="s">
        <v>136</v>
      </c>
    </row>
    <row r="195" s="14" customFormat="1">
      <c r="A195" s="14"/>
      <c r="B195" s="244"/>
      <c r="C195" s="245"/>
      <c r="D195" s="234" t="s">
        <v>144</v>
      </c>
      <c r="E195" s="246" t="s">
        <v>1</v>
      </c>
      <c r="F195" s="247" t="s">
        <v>146</v>
      </c>
      <c r="G195" s="245"/>
      <c r="H195" s="248">
        <v>25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144</v>
      </c>
      <c r="AU195" s="254" t="s">
        <v>86</v>
      </c>
      <c r="AV195" s="14" t="s">
        <v>142</v>
      </c>
      <c r="AW195" s="14" t="s">
        <v>33</v>
      </c>
      <c r="AX195" s="14" t="s">
        <v>84</v>
      </c>
      <c r="AY195" s="254" t="s">
        <v>136</v>
      </c>
    </row>
    <row r="196" s="2" customFormat="1" ht="24.15" customHeight="1">
      <c r="A196" s="37"/>
      <c r="B196" s="38"/>
      <c r="C196" s="255" t="s">
        <v>294</v>
      </c>
      <c r="D196" s="255" t="s">
        <v>223</v>
      </c>
      <c r="E196" s="256" t="s">
        <v>335</v>
      </c>
      <c r="F196" s="257" t="s">
        <v>336</v>
      </c>
      <c r="G196" s="258" t="s">
        <v>141</v>
      </c>
      <c r="H196" s="259">
        <v>25</v>
      </c>
      <c r="I196" s="260"/>
      <c r="J196" s="261">
        <f>ROUND(I196*H196,2)</f>
        <v>0</v>
      </c>
      <c r="K196" s="262"/>
      <c r="L196" s="263"/>
      <c r="M196" s="264" t="s">
        <v>1</v>
      </c>
      <c r="N196" s="265" t="s">
        <v>41</v>
      </c>
      <c r="O196" s="90"/>
      <c r="P196" s="228">
        <f>O196*H196</f>
        <v>0</v>
      </c>
      <c r="Q196" s="228">
        <v>0.00050000000000000001</v>
      </c>
      <c r="R196" s="228">
        <f>Q196*H196</f>
        <v>0.012500000000000001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173</v>
      </c>
      <c r="AT196" s="230" t="s">
        <v>223</v>
      </c>
      <c r="AU196" s="230" t="s">
        <v>86</v>
      </c>
      <c r="AY196" s="16" t="s">
        <v>136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84</v>
      </c>
      <c r="BK196" s="231">
        <f>ROUND(I196*H196,2)</f>
        <v>0</v>
      </c>
      <c r="BL196" s="16" t="s">
        <v>142</v>
      </c>
      <c r="BM196" s="230" t="s">
        <v>569</v>
      </c>
    </row>
    <row r="197" s="2" customFormat="1" ht="24.15" customHeight="1">
      <c r="A197" s="37"/>
      <c r="B197" s="38"/>
      <c r="C197" s="218" t="s">
        <v>299</v>
      </c>
      <c r="D197" s="218" t="s">
        <v>138</v>
      </c>
      <c r="E197" s="219" t="s">
        <v>373</v>
      </c>
      <c r="F197" s="220" t="s">
        <v>374</v>
      </c>
      <c r="G197" s="221" t="s">
        <v>158</v>
      </c>
      <c r="H197" s="222">
        <v>1.5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41</v>
      </c>
      <c r="O197" s="90"/>
      <c r="P197" s="228">
        <f>O197*H197</f>
        <v>0</v>
      </c>
      <c r="Q197" s="228">
        <v>0.50375000000000003</v>
      </c>
      <c r="R197" s="228">
        <f>Q197*H197</f>
        <v>0.75562499999999999</v>
      </c>
      <c r="S197" s="228">
        <v>2.5</v>
      </c>
      <c r="T197" s="229">
        <f>S197*H197</f>
        <v>3.75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142</v>
      </c>
      <c r="AT197" s="230" t="s">
        <v>138</v>
      </c>
      <c r="AU197" s="230" t="s">
        <v>86</v>
      </c>
      <c r="AY197" s="16" t="s">
        <v>136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84</v>
      </c>
      <c r="BK197" s="231">
        <f>ROUND(I197*H197,2)</f>
        <v>0</v>
      </c>
      <c r="BL197" s="16" t="s">
        <v>142</v>
      </c>
      <c r="BM197" s="230" t="s">
        <v>570</v>
      </c>
    </row>
    <row r="198" s="2" customFormat="1">
      <c r="A198" s="37"/>
      <c r="B198" s="38"/>
      <c r="C198" s="39"/>
      <c r="D198" s="234" t="s">
        <v>331</v>
      </c>
      <c r="E198" s="39"/>
      <c r="F198" s="266" t="s">
        <v>571</v>
      </c>
      <c r="G198" s="39"/>
      <c r="H198" s="39"/>
      <c r="I198" s="267"/>
      <c r="J198" s="39"/>
      <c r="K198" s="39"/>
      <c r="L198" s="43"/>
      <c r="M198" s="268"/>
      <c r="N198" s="269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331</v>
      </c>
      <c r="AU198" s="16" t="s">
        <v>86</v>
      </c>
    </row>
    <row r="199" s="2" customFormat="1" ht="16.5" customHeight="1">
      <c r="A199" s="37"/>
      <c r="B199" s="38"/>
      <c r="C199" s="255" t="s">
        <v>303</v>
      </c>
      <c r="D199" s="255" t="s">
        <v>223</v>
      </c>
      <c r="E199" s="256" t="s">
        <v>377</v>
      </c>
      <c r="F199" s="257" t="s">
        <v>378</v>
      </c>
      <c r="G199" s="258" t="s">
        <v>186</v>
      </c>
      <c r="H199" s="259">
        <v>4.5</v>
      </c>
      <c r="I199" s="260"/>
      <c r="J199" s="261">
        <f>ROUND(I199*H199,2)</f>
        <v>0</v>
      </c>
      <c r="K199" s="262"/>
      <c r="L199" s="263"/>
      <c r="M199" s="264" t="s">
        <v>1</v>
      </c>
      <c r="N199" s="265" t="s">
        <v>41</v>
      </c>
      <c r="O199" s="90"/>
      <c r="P199" s="228">
        <f>O199*H199</f>
        <v>0</v>
      </c>
      <c r="Q199" s="228">
        <v>1</v>
      </c>
      <c r="R199" s="228">
        <f>Q199*H199</f>
        <v>4.5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173</v>
      </c>
      <c r="AT199" s="230" t="s">
        <v>223</v>
      </c>
      <c r="AU199" s="230" t="s">
        <v>86</v>
      </c>
      <c r="AY199" s="16" t="s">
        <v>136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84</v>
      </c>
      <c r="BK199" s="231">
        <f>ROUND(I199*H199,2)</f>
        <v>0</v>
      </c>
      <c r="BL199" s="16" t="s">
        <v>142</v>
      </c>
      <c r="BM199" s="230" t="s">
        <v>572</v>
      </c>
    </row>
    <row r="200" s="13" customFormat="1">
      <c r="A200" s="13"/>
      <c r="B200" s="232"/>
      <c r="C200" s="233"/>
      <c r="D200" s="234" t="s">
        <v>144</v>
      </c>
      <c r="E200" s="235" t="s">
        <v>1</v>
      </c>
      <c r="F200" s="236" t="s">
        <v>573</v>
      </c>
      <c r="G200" s="233"/>
      <c r="H200" s="237">
        <v>4.5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144</v>
      </c>
      <c r="AU200" s="243" t="s">
        <v>86</v>
      </c>
      <c r="AV200" s="13" t="s">
        <v>86</v>
      </c>
      <c r="AW200" s="13" t="s">
        <v>33</v>
      </c>
      <c r="AX200" s="13" t="s">
        <v>76</v>
      </c>
      <c r="AY200" s="243" t="s">
        <v>136</v>
      </c>
    </row>
    <row r="201" s="14" customFormat="1">
      <c r="A201" s="14"/>
      <c r="B201" s="244"/>
      <c r="C201" s="245"/>
      <c r="D201" s="234" t="s">
        <v>144</v>
      </c>
      <c r="E201" s="246" t="s">
        <v>1</v>
      </c>
      <c r="F201" s="247" t="s">
        <v>146</v>
      </c>
      <c r="G201" s="245"/>
      <c r="H201" s="248">
        <v>4.5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144</v>
      </c>
      <c r="AU201" s="254" t="s">
        <v>86</v>
      </c>
      <c r="AV201" s="14" t="s">
        <v>142</v>
      </c>
      <c r="AW201" s="14" t="s">
        <v>33</v>
      </c>
      <c r="AX201" s="14" t="s">
        <v>84</v>
      </c>
      <c r="AY201" s="254" t="s">
        <v>136</v>
      </c>
    </row>
    <row r="202" s="2" customFormat="1" ht="24.15" customHeight="1">
      <c r="A202" s="37"/>
      <c r="B202" s="38"/>
      <c r="C202" s="218" t="s">
        <v>307</v>
      </c>
      <c r="D202" s="218" t="s">
        <v>138</v>
      </c>
      <c r="E202" s="219" t="s">
        <v>382</v>
      </c>
      <c r="F202" s="220" t="s">
        <v>383</v>
      </c>
      <c r="G202" s="221" t="s">
        <v>141</v>
      </c>
      <c r="H202" s="222">
        <v>58.700000000000003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41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142</v>
      </c>
      <c r="AT202" s="230" t="s">
        <v>138</v>
      </c>
      <c r="AU202" s="230" t="s">
        <v>86</v>
      </c>
      <c r="AY202" s="16" t="s">
        <v>136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84</v>
      </c>
      <c r="BK202" s="231">
        <f>ROUND(I202*H202,2)</f>
        <v>0</v>
      </c>
      <c r="BL202" s="16" t="s">
        <v>142</v>
      </c>
      <c r="BM202" s="230" t="s">
        <v>574</v>
      </c>
    </row>
    <row r="203" s="2" customFormat="1" ht="24.15" customHeight="1">
      <c r="A203" s="37"/>
      <c r="B203" s="38"/>
      <c r="C203" s="218" t="s">
        <v>313</v>
      </c>
      <c r="D203" s="218" t="s">
        <v>138</v>
      </c>
      <c r="E203" s="219" t="s">
        <v>386</v>
      </c>
      <c r="F203" s="220" t="s">
        <v>387</v>
      </c>
      <c r="G203" s="221" t="s">
        <v>141</v>
      </c>
      <c r="H203" s="222">
        <v>11.5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41</v>
      </c>
      <c r="O203" s="90"/>
      <c r="P203" s="228">
        <f>O203*H203</f>
        <v>0</v>
      </c>
      <c r="Q203" s="228">
        <v>0.038850000000000003</v>
      </c>
      <c r="R203" s="228">
        <f>Q203*H203</f>
        <v>0.44677500000000003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142</v>
      </c>
      <c r="AT203" s="230" t="s">
        <v>138</v>
      </c>
      <c r="AU203" s="230" t="s">
        <v>86</v>
      </c>
      <c r="AY203" s="16" t="s">
        <v>136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84</v>
      </c>
      <c r="BK203" s="231">
        <f>ROUND(I203*H203,2)</f>
        <v>0</v>
      </c>
      <c r="BL203" s="16" t="s">
        <v>142</v>
      </c>
      <c r="BM203" s="230" t="s">
        <v>388</v>
      </c>
    </row>
    <row r="204" s="2" customFormat="1" ht="24.15" customHeight="1">
      <c r="A204" s="37"/>
      <c r="B204" s="38"/>
      <c r="C204" s="218" t="s">
        <v>317</v>
      </c>
      <c r="D204" s="218" t="s">
        <v>138</v>
      </c>
      <c r="E204" s="219" t="s">
        <v>390</v>
      </c>
      <c r="F204" s="220" t="s">
        <v>391</v>
      </c>
      <c r="G204" s="221" t="s">
        <v>141</v>
      </c>
      <c r="H204" s="222">
        <v>11.5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41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142</v>
      </c>
      <c r="AT204" s="230" t="s">
        <v>138</v>
      </c>
      <c r="AU204" s="230" t="s">
        <v>86</v>
      </c>
      <c r="AY204" s="16" t="s">
        <v>136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84</v>
      </c>
      <c r="BK204" s="231">
        <f>ROUND(I204*H204,2)</f>
        <v>0</v>
      </c>
      <c r="BL204" s="16" t="s">
        <v>142</v>
      </c>
      <c r="BM204" s="230" t="s">
        <v>392</v>
      </c>
    </row>
    <row r="205" s="2" customFormat="1" ht="24.15" customHeight="1">
      <c r="A205" s="37"/>
      <c r="B205" s="38"/>
      <c r="C205" s="218" t="s">
        <v>322</v>
      </c>
      <c r="D205" s="218" t="s">
        <v>138</v>
      </c>
      <c r="E205" s="219" t="s">
        <v>394</v>
      </c>
      <c r="F205" s="220" t="s">
        <v>395</v>
      </c>
      <c r="G205" s="221" t="s">
        <v>141</v>
      </c>
      <c r="H205" s="222">
        <v>11.5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41</v>
      </c>
      <c r="O205" s="90"/>
      <c r="P205" s="228">
        <f>O205*H205</f>
        <v>0</v>
      </c>
      <c r="Q205" s="228">
        <v>0.0010924299999999999</v>
      </c>
      <c r="R205" s="228">
        <f>Q205*H205</f>
        <v>0.012562944999999999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142</v>
      </c>
      <c r="AT205" s="230" t="s">
        <v>138</v>
      </c>
      <c r="AU205" s="230" t="s">
        <v>86</v>
      </c>
      <c r="AY205" s="16" t="s">
        <v>136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84</v>
      </c>
      <c r="BK205" s="231">
        <f>ROUND(I205*H205,2)</f>
        <v>0</v>
      </c>
      <c r="BL205" s="16" t="s">
        <v>142</v>
      </c>
      <c r="BM205" s="230" t="s">
        <v>575</v>
      </c>
    </row>
    <row r="206" s="12" customFormat="1" ht="22.8" customHeight="1">
      <c r="A206" s="12"/>
      <c r="B206" s="202"/>
      <c r="C206" s="203"/>
      <c r="D206" s="204" t="s">
        <v>75</v>
      </c>
      <c r="E206" s="216" t="s">
        <v>397</v>
      </c>
      <c r="F206" s="216" t="s">
        <v>398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SUM(P207:P217)</f>
        <v>0</v>
      </c>
      <c r="Q206" s="210"/>
      <c r="R206" s="211">
        <f>SUM(R207:R217)</f>
        <v>0</v>
      </c>
      <c r="S206" s="210"/>
      <c r="T206" s="212">
        <f>SUM(T207:T217)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84</v>
      </c>
      <c r="AT206" s="214" t="s">
        <v>75</v>
      </c>
      <c r="AU206" s="214" t="s">
        <v>84</v>
      </c>
      <c r="AY206" s="213" t="s">
        <v>136</v>
      </c>
      <c r="BK206" s="215">
        <f>SUM(BK207:BK217)</f>
        <v>0</v>
      </c>
    </row>
    <row r="207" s="2" customFormat="1" ht="24.15" customHeight="1">
      <c r="A207" s="37"/>
      <c r="B207" s="38"/>
      <c r="C207" s="218" t="s">
        <v>327</v>
      </c>
      <c r="D207" s="218" t="s">
        <v>138</v>
      </c>
      <c r="E207" s="219" t="s">
        <v>400</v>
      </c>
      <c r="F207" s="220" t="s">
        <v>401</v>
      </c>
      <c r="G207" s="221" t="s">
        <v>186</v>
      </c>
      <c r="H207" s="222">
        <v>14.949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41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142</v>
      </c>
      <c r="AT207" s="230" t="s">
        <v>138</v>
      </c>
      <c r="AU207" s="230" t="s">
        <v>86</v>
      </c>
      <c r="AY207" s="16" t="s">
        <v>136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84</v>
      </c>
      <c r="BK207" s="231">
        <f>ROUND(I207*H207,2)</f>
        <v>0</v>
      </c>
      <c r="BL207" s="16" t="s">
        <v>142</v>
      </c>
      <c r="BM207" s="230" t="s">
        <v>402</v>
      </c>
    </row>
    <row r="208" s="2" customFormat="1" ht="24.15" customHeight="1">
      <c r="A208" s="37"/>
      <c r="B208" s="38"/>
      <c r="C208" s="218" t="s">
        <v>334</v>
      </c>
      <c r="D208" s="218" t="s">
        <v>138</v>
      </c>
      <c r="E208" s="219" t="s">
        <v>404</v>
      </c>
      <c r="F208" s="220" t="s">
        <v>405</v>
      </c>
      <c r="G208" s="221" t="s">
        <v>186</v>
      </c>
      <c r="H208" s="222">
        <v>1195.9200000000001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41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142</v>
      </c>
      <c r="AT208" s="230" t="s">
        <v>138</v>
      </c>
      <c r="AU208" s="230" t="s">
        <v>86</v>
      </c>
      <c r="AY208" s="16" t="s">
        <v>136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84</v>
      </c>
      <c r="BK208" s="231">
        <f>ROUND(I208*H208,2)</f>
        <v>0</v>
      </c>
      <c r="BL208" s="16" t="s">
        <v>142</v>
      </c>
      <c r="BM208" s="230" t="s">
        <v>406</v>
      </c>
    </row>
    <row r="209" s="13" customFormat="1">
      <c r="A209" s="13"/>
      <c r="B209" s="232"/>
      <c r="C209" s="233"/>
      <c r="D209" s="234" t="s">
        <v>144</v>
      </c>
      <c r="E209" s="235" t="s">
        <v>1</v>
      </c>
      <c r="F209" s="236" t="s">
        <v>576</v>
      </c>
      <c r="G209" s="233"/>
      <c r="H209" s="237">
        <v>1195.9200000000001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144</v>
      </c>
      <c r="AU209" s="243" t="s">
        <v>86</v>
      </c>
      <c r="AV209" s="13" t="s">
        <v>86</v>
      </c>
      <c r="AW209" s="13" t="s">
        <v>33</v>
      </c>
      <c r="AX209" s="13" t="s">
        <v>76</v>
      </c>
      <c r="AY209" s="243" t="s">
        <v>136</v>
      </c>
    </row>
    <row r="210" s="14" customFormat="1">
      <c r="A210" s="14"/>
      <c r="B210" s="244"/>
      <c r="C210" s="245"/>
      <c r="D210" s="234" t="s">
        <v>144</v>
      </c>
      <c r="E210" s="246" t="s">
        <v>1</v>
      </c>
      <c r="F210" s="247" t="s">
        <v>146</v>
      </c>
      <c r="G210" s="245"/>
      <c r="H210" s="248">
        <v>1195.9200000000001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144</v>
      </c>
      <c r="AU210" s="254" t="s">
        <v>86</v>
      </c>
      <c r="AV210" s="14" t="s">
        <v>142</v>
      </c>
      <c r="AW210" s="14" t="s">
        <v>33</v>
      </c>
      <c r="AX210" s="14" t="s">
        <v>84</v>
      </c>
      <c r="AY210" s="254" t="s">
        <v>136</v>
      </c>
    </row>
    <row r="211" s="2" customFormat="1" ht="33" customHeight="1">
      <c r="A211" s="37"/>
      <c r="B211" s="38"/>
      <c r="C211" s="218" t="s">
        <v>338</v>
      </c>
      <c r="D211" s="218" t="s">
        <v>138</v>
      </c>
      <c r="E211" s="219" t="s">
        <v>409</v>
      </c>
      <c r="F211" s="220" t="s">
        <v>410</v>
      </c>
      <c r="G211" s="221" t="s">
        <v>186</v>
      </c>
      <c r="H211" s="222">
        <v>1.1739999999999999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41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142</v>
      </c>
      <c r="AT211" s="230" t="s">
        <v>138</v>
      </c>
      <c r="AU211" s="230" t="s">
        <v>86</v>
      </c>
      <c r="AY211" s="16" t="s">
        <v>136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84</v>
      </c>
      <c r="BK211" s="231">
        <f>ROUND(I211*H211,2)</f>
        <v>0</v>
      </c>
      <c r="BL211" s="16" t="s">
        <v>142</v>
      </c>
      <c r="BM211" s="230" t="s">
        <v>411</v>
      </c>
    </row>
    <row r="212" s="2" customFormat="1" ht="37.8" customHeight="1">
      <c r="A212" s="37"/>
      <c r="B212" s="38"/>
      <c r="C212" s="218" t="s">
        <v>343</v>
      </c>
      <c r="D212" s="218" t="s">
        <v>138</v>
      </c>
      <c r="E212" s="219" t="s">
        <v>413</v>
      </c>
      <c r="F212" s="220" t="s">
        <v>414</v>
      </c>
      <c r="G212" s="221" t="s">
        <v>186</v>
      </c>
      <c r="H212" s="222">
        <v>3.1560000000000001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41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142</v>
      </c>
      <c r="AT212" s="230" t="s">
        <v>138</v>
      </c>
      <c r="AU212" s="230" t="s">
        <v>86</v>
      </c>
      <c r="AY212" s="16" t="s">
        <v>136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84</v>
      </c>
      <c r="BK212" s="231">
        <f>ROUND(I212*H212,2)</f>
        <v>0</v>
      </c>
      <c r="BL212" s="16" t="s">
        <v>142</v>
      </c>
      <c r="BM212" s="230" t="s">
        <v>415</v>
      </c>
    </row>
    <row r="213" s="13" customFormat="1">
      <c r="A213" s="13"/>
      <c r="B213" s="232"/>
      <c r="C213" s="233"/>
      <c r="D213" s="234" t="s">
        <v>144</v>
      </c>
      <c r="E213" s="235" t="s">
        <v>1</v>
      </c>
      <c r="F213" s="236" t="s">
        <v>577</v>
      </c>
      <c r="G213" s="233"/>
      <c r="H213" s="237">
        <v>3.1560000000000001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144</v>
      </c>
      <c r="AU213" s="243" t="s">
        <v>86</v>
      </c>
      <c r="AV213" s="13" t="s">
        <v>86</v>
      </c>
      <c r="AW213" s="13" t="s">
        <v>33</v>
      </c>
      <c r="AX213" s="13" t="s">
        <v>76</v>
      </c>
      <c r="AY213" s="243" t="s">
        <v>136</v>
      </c>
    </row>
    <row r="214" s="14" customFormat="1">
      <c r="A214" s="14"/>
      <c r="B214" s="244"/>
      <c r="C214" s="245"/>
      <c r="D214" s="234" t="s">
        <v>144</v>
      </c>
      <c r="E214" s="246" t="s">
        <v>1</v>
      </c>
      <c r="F214" s="247" t="s">
        <v>146</v>
      </c>
      <c r="G214" s="245"/>
      <c r="H214" s="248">
        <v>3.1560000000000001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144</v>
      </c>
      <c r="AU214" s="254" t="s">
        <v>86</v>
      </c>
      <c r="AV214" s="14" t="s">
        <v>142</v>
      </c>
      <c r="AW214" s="14" t="s">
        <v>33</v>
      </c>
      <c r="AX214" s="14" t="s">
        <v>84</v>
      </c>
      <c r="AY214" s="254" t="s">
        <v>136</v>
      </c>
    </row>
    <row r="215" s="2" customFormat="1" ht="21.75" customHeight="1">
      <c r="A215" s="37"/>
      <c r="B215" s="38"/>
      <c r="C215" s="218" t="s">
        <v>347</v>
      </c>
      <c r="D215" s="218" t="s">
        <v>138</v>
      </c>
      <c r="E215" s="219" t="s">
        <v>418</v>
      </c>
      <c r="F215" s="220" t="s">
        <v>419</v>
      </c>
      <c r="G215" s="221" t="s">
        <v>219</v>
      </c>
      <c r="H215" s="222">
        <v>2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41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142</v>
      </c>
      <c r="AT215" s="230" t="s">
        <v>138</v>
      </c>
      <c r="AU215" s="230" t="s">
        <v>86</v>
      </c>
      <c r="AY215" s="16" t="s">
        <v>136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84</v>
      </c>
      <c r="BK215" s="231">
        <f>ROUND(I215*H215,2)</f>
        <v>0</v>
      </c>
      <c r="BL215" s="16" t="s">
        <v>142</v>
      </c>
      <c r="BM215" s="230" t="s">
        <v>578</v>
      </c>
    </row>
    <row r="216" s="2" customFormat="1">
      <c r="A216" s="37"/>
      <c r="B216" s="38"/>
      <c r="C216" s="39"/>
      <c r="D216" s="234" t="s">
        <v>331</v>
      </c>
      <c r="E216" s="39"/>
      <c r="F216" s="266" t="s">
        <v>579</v>
      </c>
      <c r="G216" s="39"/>
      <c r="H216" s="39"/>
      <c r="I216" s="267"/>
      <c r="J216" s="39"/>
      <c r="K216" s="39"/>
      <c r="L216" s="43"/>
      <c r="M216" s="268"/>
      <c r="N216" s="269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331</v>
      </c>
      <c r="AU216" s="16" t="s">
        <v>86</v>
      </c>
    </row>
    <row r="217" s="2" customFormat="1" ht="16.5" customHeight="1">
      <c r="A217" s="37"/>
      <c r="B217" s="38"/>
      <c r="C217" s="218" t="s">
        <v>352</v>
      </c>
      <c r="D217" s="218" t="s">
        <v>138</v>
      </c>
      <c r="E217" s="219" t="s">
        <v>422</v>
      </c>
      <c r="F217" s="220" t="s">
        <v>423</v>
      </c>
      <c r="G217" s="221" t="s">
        <v>186</v>
      </c>
      <c r="H217" s="222">
        <v>14.949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41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142</v>
      </c>
      <c r="AT217" s="230" t="s">
        <v>138</v>
      </c>
      <c r="AU217" s="230" t="s">
        <v>86</v>
      </c>
      <c r="AY217" s="16" t="s">
        <v>136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84</v>
      </c>
      <c r="BK217" s="231">
        <f>ROUND(I217*H217,2)</f>
        <v>0</v>
      </c>
      <c r="BL217" s="16" t="s">
        <v>142</v>
      </c>
      <c r="BM217" s="230" t="s">
        <v>580</v>
      </c>
    </row>
    <row r="218" s="12" customFormat="1" ht="22.8" customHeight="1">
      <c r="A218" s="12"/>
      <c r="B218" s="202"/>
      <c r="C218" s="203"/>
      <c r="D218" s="204" t="s">
        <v>75</v>
      </c>
      <c r="E218" s="216" t="s">
        <v>425</v>
      </c>
      <c r="F218" s="216" t="s">
        <v>426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SUM(P219:P220)</f>
        <v>0</v>
      </c>
      <c r="Q218" s="210"/>
      <c r="R218" s="211">
        <f>SUM(R219:R220)</f>
        <v>0</v>
      </c>
      <c r="S218" s="210"/>
      <c r="T218" s="212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84</v>
      </c>
      <c r="AT218" s="214" t="s">
        <v>75</v>
      </c>
      <c r="AU218" s="214" t="s">
        <v>84</v>
      </c>
      <c r="AY218" s="213" t="s">
        <v>136</v>
      </c>
      <c r="BK218" s="215">
        <f>SUM(BK219:BK220)</f>
        <v>0</v>
      </c>
    </row>
    <row r="219" s="2" customFormat="1" ht="24.15" customHeight="1">
      <c r="A219" s="37"/>
      <c r="B219" s="38"/>
      <c r="C219" s="218" t="s">
        <v>357</v>
      </c>
      <c r="D219" s="218" t="s">
        <v>138</v>
      </c>
      <c r="E219" s="219" t="s">
        <v>428</v>
      </c>
      <c r="F219" s="220" t="s">
        <v>429</v>
      </c>
      <c r="G219" s="221" t="s">
        <v>186</v>
      </c>
      <c r="H219" s="222">
        <v>26.701000000000001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41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142</v>
      </c>
      <c r="AT219" s="230" t="s">
        <v>138</v>
      </c>
      <c r="AU219" s="230" t="s">
        <v>86</v>
      </c>
      <c r="AY219" s="16" t="s">
        <v>136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84</v>
      </c>
      <c r="BK219" s="231">
        <f>ROUND(I219*H219,2)</f>
        <v>0</v>
      </c>
      <c r="BL219" s="16" t="s">
        <v>142</v>
      </c>
      <c r="BM219" s="230" t="s">
        <v>430</v>
      </c>
    </row>
    <row r="220" s="2" customFormat="1" ht="33" customHeight="1">
      <c r="A220" s="37"/>
      <c r="B220" s="38"/>
      <c r="C220" s="218" t="s">
        <v>361</v>
      </c>
      <c r="D220" s="218" t="s">
        <v>138</v>
      </c>
      <c r="E220" s="219" t="s">
        <v>432</v>
      </c>
      <c r="F220" s="220" t="s">
        <v>433</v>
      </c>
      <c r="G220" s="221" t="s">
        <v>186</v>
      </c>
      <c r="H220" s="222">
        <v>26.701000000000001</v>
      </c>
      <c r="I220" s="223"/>
      <c r="J220" s="224">
        <f>ROUND(I220*H220,2)</f>
        <v>0</v>
      </c>
      <c r="K220" s="225"/>
      <c r="L220" s="43"/>
      <c r="M220" s="274" t="s">
        <v>1</v>
      </c>
      <c r="N220" s="275" t="s">
        <v>41</v>
      </c>
      <c r="O220" s="276"/>
      <c r="P220" s="277">
        <f>O220*H220</f>
        <v>0</v>
      </c>
      <c r="Q220" s="277">
        <v>0</v>
      </c>
      <c r="R220" s="277">
        <f>Q220*H220</f>
        <v>0</v>
      </c>
      <c r="S220" s="277">
        <v>0</v>
      </c>
      <c r="T220" s="27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142</v>
      </c>
      <c r="AT220" s="230" t="s">
        <v>138</v>
      </c>
      <c r="AU220" s="230" t="s">
        <v>86</v>
      </c>
      <c r="AY220" s="16" t="s">
        <v>136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84</v>
      </c>
      <c r="BK220" s="231">
        <f>ROUND(I220*H220,2)</f>
        <v>0</v>
      </c>
      <c r="BL220" s="16" t="s">
        <v>142</v>
      </c>
      <c r="BM220" s="230" t="s">
        <v>434</v>
      </c>
    </row>
    <row r="221" s="2" customFormat="1" ht="6.96" customHeight="1">
      <c r="A221" s="37"/>
      <c r="B221" s="65"/>
      <c r="C221" s="66"/>
      <c r="D221" s="66"/>
      <c r="E221" s="66"/>
      <c r="F221" s="66"/>
      <c r="G221" s="66"/>
      <c r="H221" s="66"/>
      <c r="I221" s="66"/>
      <c r="J221" s="66"/>
      <c r="K221" s="66"/>
      <c r="L221" s="43"/>
      <c r="M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</row>
  </sheetData>
  <sheetProtection sheet="1" autoFilter="0" formatColumns="0" formatRows="0" objects="1" scenarios="1" spinCount="100000" saltValue="MTb83mon3c3aTl9hxWk8x8u8UGk0ddIrRQESlRCRTUTwV+ad4jPZvnMPOM7oB6wFvnXXriK5OQ7LyO6NGMZQqw==" hashValue="xxbpi9xNbiEHwaKYiwuj4Gw3CBQcUQ+x6rjXxDU5kvgRhJL0ZnsBFyQGZqRr7D7LaaGCXSmScbOeJzp9lZ+IOQ==" algorithmName="SHA-512" password="CC35"/>
  <autoFilter ref="C125:K22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 xml:space="preserve">Oprava mostů v km 49,702 a km 50,917 na trati  Horažďovice-Klatovy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581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ROUND((SUM(BE118:BE155)),  2)</f>
        <v>0</v>
      </c>
      <c r="G33" s="37"/>
      <c r="H33" s="37"/>
      <c r="I33" s="154">
        <v>0.20999999999999999</v>
      </c>
      <c r="J33" s="153">
        <f>ROUND(((SUM(BE118:BE155))*I33),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ROUND((SUM(BF118:BF155)),  2)</f>
        <v>0</v>
      </c>
      <c r="G34" s="37"/>
      <c r="H34" s="37"/>
      <c r="I34" s="154">
        <v>0.14999999999999999</v>
      </c>
      <c r="J34" s="153">
        <f>ROUND(((SUM(BF118:BF155))*I34),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ROUND((SUM(BG118:BG155)),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ROUND((SUM(BH118:BH155)),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ROUND((SUM(BI118:BI155)),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 xml:space="preserve">Oprava mostů v km 49,702 a km 50,917 na trati  Horažďovice-Klatovy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SO2-02 - Železniční svršek 50,917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582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120</v>
      </c>
      <c r="E98" s="181"/>
      <c r="F98" s="181"/>
      <c r="G98" s="181"/>
      <c r="H98" s="181"/>
      <c r="I98" s="181"/>
      <c r="J98" s="182">
        <f>J154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121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 xml:space="preserve">Oprava mostů v km 49,702 a km 50,917 na trati  Horažďovice-Klatovy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SO2-02 - Železniční svršek 50,917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19. 1. 2023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Správa železnic, státní organizace</v>
      </c>
      <c r="G114" s="39"/>
      <c r="H114" s="39"/>
      <c r="I114" s="31" t="s">
        <v>32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9"/>
      <c r="E115" s="39"/>
      <c r="F115" s="26" t="str">
        <f>IF(E18="","",E18)</f>
        <v>Vyplň údaj</v>
      </c>
      <c r="G115" s="39"/>
      <c r="H115" s="39"/>
      <c r="I115" s="31" t="s">
        <v>34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122</v>
      </c>
      <c r="D117" s="193" t="s">
        <v>61</v>
      </c>
      <c r="E117" s="193" t="s">
        <v>57</v>
      </c>
      <c r="F117" s="193" t="s">
        <v>58</v>
      </c>
      <c r="G117" s="193" t="s">
        <v>123</v>
      </c>
      <c r="H117" s="193" t="s">
        <v>124</v>
      </c>
      <c r="I117" s="193" t="s">
        <v>125</v>
      </c>
      <c r="J117" s="194" t="s">
        <v>107</v>
      </c>
      <c r="K117" s="195" t="s">
        <v>126</v>
      </c>
      <c r="L117" s="196"/>
      <c r="M117" s="99" t="s">
        <v>1</v>
      </c>
      <c r="N117" s="100" t="s">
        <v>40</v>
      </c>
      <c r="O117" s="100" t="s">
        <v>127</v>
      </c>
      <c r="P117" s="100" t="s">
        <v>128</v>
      </c>
      <c r="Q117" s="100" t="s">
        <v>129</v>
      </c>
      <c r="R117" s="100" t="s">
        <v>130</v>
      </c>
      <c r="S117" s="100" t="s">
        <v>131</v>
      </c>
      <c r="T117" s="101" t="s">
        <v>132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133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P119+P154</f>
        <v>0</v>
      </c>
      <c r="Q118" s="103"/>
      <c r="R118" s="199">
        <f>R119+R154</f>
        <v>5.1665999999999999</v>
      </c>
      <c r="S118" s="103"/>
      <c r="T118" s="200">
        <f>T119+T154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75</v>
      </c>
      <c r="AU118" s="16" t="s">
        <v>109</v>
      </c>
      <c r="BK118" s="201">
        <f>BK119+BK154</f>
        <v>0</v>
      </c>
    </row>
    <row r="119" s="12" customFormat="1" ht="25.92" customHeight="1">
      <c r="A119" s="12"/>
      <c r="B119" s="202"/>
      <c r="C119" s="203"/>
      <c r="D119" s="204" t="s">
        <v>75</v>
      </c>
      <c r="E119" s="205" t="s">
        <v>161</v>
      </c>
      <c r="F119" s="205" t="s">
        <v>215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SUM(P120:P153)</f>
        <v>0</v>
      </c>
      <c r="Q119" s="210"/>
      <c r="R119" s="211">
        <f>SUM(R120:R153)</f>
        <v>5.1665999999999999</v>
      </c>
      <c r="S119" s="210"/>
      <c r="T119" s="212">
        <f>SUM(T120:T153)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84</v>
      </c>
      <c r="AT119" s="214" t="s">
        <v>75</v>
      </c>
      <c r="AU119" s="214" t="s">
        <v>76</v>
      </c>
      <c r="AY119" s="213" t="s">
        <v>136</v>
      </c>
      <c r="BK119" s="215">
        <f>SUM(BK120:BK153)</f>
        <v>0</v>
      </c>
    </row>
    <row r="120" s="2" customFormat="1" ht="16.5" customHeight="1">
      <c r="A120" s="37"/>
      <c r="B120" s="38"/>
      <c r="C120" s="255" t="s">
        <v>84</v>
      </c>
      <c r="D120" s="255" t="s">
        <v>223</v>
      </c>
      <c r="E120" s="256" t="s">
        <v>438</v>
      </c>
      <c r="F120" s="257" t="s">
        <v>439</v>
      </c>
      <c r="G120" s="258" t="s">
        <v>186</v>
      </c>
      <c r="H120" s="259">
        <v>5</v>
      </c>
      <c r="I120" s="260"/>
      <c r="J120" s="261">
        <f>ROUND(I120*H120,2)</f>
        <v>0</v>
      </c>
      <c r="K120" s="262"/>
      <c r="L120" s="263"/>
      <c r="M120" s="264" t="s">
        <v>1</v>
      </c>
      <c r="N120" s="265" t="s">
        <v>41</v>
      </c>
      <c r="O120" s="90"/>
      <c r="P120" s="228">
        <f>O120*H120</f>
        <v>0</v>
      </c>
      <c r="Q120" s="228">
        <v>1</v>
      </c>
      <c r="R120" s="228">
        <f>Q120*H120</f>
        <v>5</v>
      </c>
      <c r="S120" s="228">
        <v>0</v>
      </c>
      <c r="T120" s="22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30" t="s">
        <v>173</v>
      </c>
      <c r="AT120" s="230" t="s">
        <v>223</v>
      </c>
      <c r="AU120" s="230" t="s">
        <v>84</v>
      </c>
      <c r="AY120" s="16" t="s">
        <v>136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6" t="s">
        <v>84</v>
      </c>
      <c r="BK120" s="231">
        <f>ROUND(I120*H120,2)</f>
        <v>0</v>
      </c>
      <c r="BL120" s="16" t="s">
        <v>142</v>
      </c>
      <c r="BM120" s="230" t="s">
        <v>583</v>
      </c>
    </row>
    <row r="121" s="2" customFormat="1" ht="16.5" customHeight="1">
      <c r="A121" s="37"/>
      <c r="B121" s="38"/>
      <c r="C121" s="255" t="s">
        <v>86</v>
      </c>
      <c r="D121" s="255" t="s">
        <v>223</v>
      </c>
      <c r="E121" s="256" t="s">
        <v>446</v>
      </c>
      <c r="F121" s="257" t="s">
        <v>447</v>
      </c>
      <c r="G121" s="258" t="s">
        <v>219</v>
      </c>
      <c r="H121" s="259">
        <v>16</v>
      </c>
      <c r="I121" s="260"/>
      <c r="J121" s="261">
        <f>ROUND(I121*H121,2)</f>
        <v>0</v>
      </c>
      <c r="K121" s="262"/>
      <c r="L121" s="263"/>
      <c r="M121" s="264" t="s">
        <v>1</v>
      </c>
      <c r="N121" s="265" t="s">
        <v>41</v>
      </c>
      <c r="O121" s="90"/>
      <c r="P121" s="228">
        <f>O121*H121</f>
        <v>0</v>
      </c>
      <c r="Q121" s="228">
        <v>9.0000000000000006E-05</v>
      </c>
      <c r="R121" s="228">
        <f>Q121*H121</f>
        <v>0.0014400000000000001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173</v>
      </c>
      <c r="AT121" s="230" t="s">
        <v>223</v>
      </c>
      <c r="AU121" s="230" t="s">
        <v>84</v>
      </c>
      <c r="AY121" s="16" t="s">
        <v>136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84</v>
      </c>
      <c r="BK121" s="231">
        <f>ROUND(I121*H121,2)</f>
        <v>0</v>
      </c>
      <c r="BL121" s="16" t="s">
        <v>142</v>
      </c>
      <c r="BM121" s="230" t="s">
        <v>584</v>
      </c>
    </row>
    <row r="122" s="13" customFormat="1">
      <c r="A122" s="13"/>
      <c r="B122" s="232"/>
      <c r="C122" s="233"/>
      <c r="D122" s="234" t="s">
        <v>144</v>
      </c>
      <c r="E122" s="235" t="s">
        <v>1</v>
      </c>
      <c r="F122" s="236" t="s">
        <v>585</v>
      </c>
      <c r="G122" s="233"/>
      <c r="H122" s="237">
        <v>16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144</v>
      </c>
      <c r="AU122" s="243" t="s">
        <v>84</v>
      </c>
      <c r="AV122" s="13" t="s">
        <v>86</v>
      </c>
      <c r="AW122" s="13" t="s">
        <v>33</v>
      </c>
      <c r="AX122" s="13" t="s">
        <v>76</v>
      </c>
      <c r="AY122" s="243" t="s">
        <v>136</v>
      </c>
    </row>
    <row r="123" s="14" customFormat="1">
      <c r="A123" s="14"/>
      <c r="B123" s="244"/>
      <c r="C123" s="245"/>
      <c r="D123" s="234" t="s">
        <v>144</v>
      </c>
      <c r="E123" s="246" t="s">
        <v>1</v>
      </c>
      <c r="F123" s="247" t="s">
        <v>146</v>
      </c>
      <c r="G123" s="245"/>
      <c r="H123" s="248">
        <v>16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144</v>
      </c>
      <c r="AU123" s="254" t="s">
        <v>84</v>
      </c>
      <c r="AV123" s="14" t="s">
        <v>142</v>
      </c>
      <c r="AW123" s="14" t="s">
        <v>33</v>
      </c>
      <c r="AX123" s="14" t="s">
        <v>84</v>
      </c>
      <c r="AY123" s="254" t="s">
        <v>136</v>
      </c>
    </row>
    <row r="124" s="2" customFormat="1" ht="16.5" customHeight="1">
      <c r="A124" s="37"/>
      <c r="B124" s="38"/>
      <c r="C124" s="255" t="s">
        <v>150</v>
      </c>
      <c r="D124" s="255" t="s">
        <v>223</v>
      </c>
      <c r="E124" s="256" t="s">
        <v>454</v>
      </c>
      <c r="F124" s="257" t="s">
        <v>455</v>
      </c>
      <c r="G124" s="258" t="s">
        <v>219</v>
      </c>
      <c r="H124" s="259">
        <v>16</v>
      </c>
      <c r="I124" s="260"/>
      <c r="J124" s="261">
        <f>ROUND(I124*H124,2)</f>
        <v>0</v>
      </c>
      <c r="K124" s="262"/>
      <c r="L124" s="263"/>
      <c r="M124" s="264" t="s">
        <v>1</v>
      </c>
      <c r="N124" s="265" t="s">
        <v>41</v>
      </c>
      <c r="O124" s="90"/>
      <c r="P124" s="228">
        <f>O124*H124</f>
        <v>0</v>
      </c>
      <c r="Q124" s="228">
        <v>0.00056999999999999998</v>
      </c>
      <c r="R124" s="228">
        <f>Q124*H124</f>
        <v>0.0091199999999999996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173</v>
      </c>
      <c r="AT124" s="230" t="s">
        <v>223</v>
      </c>
      <c r="AU124" s="230" t="s">
        <v>84</v>
      </c>
      <c r="AY124" s="16" t="s">
        <v>136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84</v>
      </c>
      <c r="BK124" s="231">
        <f>ROUND(I124*H124,2)</f>
        <v>0</v>
      </c>
      <c r="BL124" s="16" t="s">
        <v>142</v>
      </c>
      <c r="BM124" s="230" t="s">
        <v>586</v>
      </c>
    </row>
    <row r="125" s="13" customFormat="1">
      <c r="A125" s="13"/>
      <c r="B125" s="232"/>
      <c r="C125" s="233"/>
      <c r="D125" s="234" t="s">
        <v>144</v>
      </c>
      <c r="E125" s="235" t="s">
        <v>1</v>
      </c>
      <c r="F125" s="236" t="s">
        <v>585</v>
      </c>
      <c r="G125" s="233"/>
      <c r="H125" s="237">
        <v>16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144</v>
      </c>
      <c r="AU125" s="243" t="s">
        <v>84</v>
      </c>
      <c r="AV125" s="13" t="s">
        <v>86</v>
      </c>
      <c r="AW125" s="13" t="s">
        <v>33</v>
      </c>
      <c r="AX125" s="13" t="s">
        <v>76</v>
      </c>
      <c r="AY125" s="243" t="s">
        <v>136</v>
      </c>
    </row>
    <row r="126" s="14" customFormat="1">
      <c r="A126" s="14"/>
      <c r="B126" s="244"/>
      <c r="C126" s="245"/>
      <c r="D126" s="234" t="s">
        <v>144</v>
      </c>
      <c r="E126" s="246" t="s">
        <v>1</v>
      </c>
      <c r="F126" s="247" t="s">
        <v>146</v>
      </c>
      <c r="G126" s="245"/>
      <c r="H126" s="248">
        <v>16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144</v>
      </c>
      <c r="AU126" s="254" t="s">
        <v>84</v>
      </c>
      <c r="AV126" s="14" t="s">
        <v>142</v>
      </c>
      <c r="AW126" s="14" t="s">
        <v>33</v>
      </c>
      <c r="AX126" s="14" t="s">
        <v>84</v>
      </c>
      <c r="AY126" s="254" t="s">
        <v>136</v>
      </c>
    </row>
    <row r="127" s="2" customFormat="1" ht="24.15" customHeight="1">
      <c r="A127" s="37"/>
      <c r="B127" s="38"/>
      <c r="C127" s="255" t="s">
        <v>142</v>
      </c>
      <c r="D127" s="255" t="s">
        <v>223</v>
      </c>
      <c r="E127" s="256" t="s">
        <v>457</v>
      </c>
      <c r="F127" s="257" t="s">
        <v>458</v>
      </c>
      <c r="G127" s="258" t="s">
        <v>219</v>
      </c>
      <c r="H127" s="259">
        <v>40</v>
      </c>
      <c r="I127" s="260"/>
      <c r="J127" s="261">
        <f>ROUND(I127*H127,2)</f>
        <v>0</v>
      </c>
      <c r="K127" s="262"/>
      <c r="L127" s="263"/>
      <c r="M127" s="264" t="s">
        <v>1</v>
      </c>
      <c r="N127" s="265" t="s">
        <v>41</v>
      </c>
      <c r="O127" s="90"/>
      <c r="P127" s="228">
        <f>O127*H127</f>
        <v>0</v>
      </c>
      <c r="Q127" s="228">
        <v>0.00123</v>
      </c>
      <c r="R127" s="228">
        <f>Q127*H127</f>
        <v>0.049200000000000001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173</v>
      </c>
      <c r="AT127" s="230" t="s">
        <v>223</v>
      </c>
      <c r="AU127" s="230" t="s">
        <v>84</v>
      </c>
      <c r="AY127" s="16" t="s">
        <v>136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84</v>
      </c>
      <c r="BK127" s="231">
        <f>ROUND(I127*H127,2)</f>
        <v>0</v>
      </c>
      <c r="BL127" s="16" t="s">
        <v>142</v>
      </c>
      <c r="BM127" s="230" t="s">
        <v>587</v>
      </c>
    </row>
    <row r="128" s="13" customFormat="1">
      <c r="A128" s="13"/>
      <c r="B128" s="232"/>
      <c r="C128" s="233"/>
      <c r="D128" s="234" t="s">
        <v>144</v>
      </c>
      <c r="E128" s="235" t="s">
        <v>1</v>
      </c>
      <c r="F128" s="236" t="s">
        <v>588</v>
      </c>
      <c r="G128" s="233"/>
      <c r="H128" s="237">
        <v>40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144</v>
      </c>
      <c r="AU128" s="243" t="s">
        <v>84</v>
      </c>
      <c r="AV128" s="13" t="s">
        <v>86</v>
      </c>
      <c r="AW128" s="13" t="s">
        <v>33</v>
      </c>
      <c r="AX128" s="13" t="s">
        <v>76</v>
      </c>
      <c r="AY128" s="243" t="s">
        <v>136</v>
      </c>
    </row>
    <row r="129" s="14" customFormat="1">
      <c r="A129" s="14"/>
      <c r="B129" s="244"/>
      <c r="C129" s="245"/>
      <c r="D129" s="234" t="s">
        <v>144</v>
      </c>
      <c r="E129" s="246" t="s">
        <v>1</v>
      </c>
      <c r="F129" s="247" t="s">
        <v>146</v>
      </c>
      <c r="G129" s="245"/>
      <c r="H129" s="248">
        <v>40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144</v>
      </c>
      <c r="AU129" s="254" t="s">
        <v>84</v>
      </c>
      <c r="AV129" s="14" t="s">
        <v>142</v>
      </c>
      <c r="AW129" s="14" t="s">
        <v>33</v>
      </c>
      <c r="AX129" s="14" t="s">
        <v>84</v>
      </c>
      <c r="AY129" s="254" t="s">
        <v>136</v>
      </c>
    </row>
    <row r="130" s="2" customFormat="1" ht="21.75" customHeight="1">
      <c r="A130" s="37"/>
      <c r="B130" s="38"/>
      <c r="C130" s="255" t="s">
        <v>161</v>
      </c>
      <c r="D130" s="255" t="s">
        <v>223</v>
      </c>
      <c r="E130" s="256" t="s">
        <v>461</v>
      </c>
      <c r="F130" s="257" t="s">
        <v>462</v>
      </c>
      <c r="G130" s="258" t="s">
        <v>219</v>
      </c>
      <c r="H130" s="259">
        <v>30</v>
      </c>
      <c r="I130" s="260"/>
      <c r="J130" s="261">
        <f>ROUND(I130*H130,2)</f>
        <v>0</v>
      </c>
      <c r="K130" s="262"/>
      <c r="L130" s="263"/>
      <c r="M130" s="264" t="s">
        <v>1</v>
      </c>
      <c r="N130" s="265" t="s">
        <v>41</v>
      </c>
      <c r="O130" s="90"/>
      <c r="P130" s="228">
        <f>O130*H130</f>
        <v>0</v>
      </c>
      <c r="Q130" s="228">
        <v>0.00018000000000000001</v>
      </c>
      <c r="R130" s="228">
        <f>Q130*H130</f>
        <v>0.0054000000000000003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173</v>
      </c>
      <c r="AT130" s="230" t="s">
        <v>223</v>
      </c>
      <c r="AU130" s="230" t="s">
        <v>84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142</v>
      </c>
      <c r="BM130" s="230" t="s">
        <v>589</v>
      </c>
    </row>
    <row r="131" s="13" customFormat="1">
      <c r="A131" s="13"/>
      <c r="B131" s="232"/>
      <c r="C131" s="233"/>
      <c r="D131" s="234" t="s">
        <v>144</v>
      </c>
      <c r="E131" s="235" t="s">
        <v>1</v>
      </c>
      <c r="F131" s="236" t="s">
        <v>590</v>
      </c>
      <c r="G131" s="233"/>
      <c r="H131" s="237">
        <v>30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144</v>
      </c>
      <c r="AU131" s="243" t="s">
        <v>84</v>
      </c>
      <c r="AV131" s="13" t="s">
        <v>86</v>
      </c>
      <c r="AW131" s="13" t="s">
        <v>33</v>
      </c>
      <c r="AX131" s="13" t="s">
        <v>76</v>
      </c>
      <c r="AY131" s="243" t="s">
        <v>136</v>
      </c>
    </row>
    <row r="132" s="14" customFormat="1">
      <c r="A132" s="14"/>
      <c r="B132" s="244"/>
      <c r="C132" s="245"/>
      <c r="D132" s="234" t="s">
        <v>144</v>
      </c>
      <c r="E132" s="246" t="s">
        <v>1</v>
      </c>
      <c r="F132" s="247" t="s">
        <v>146</v>
      </c>
      <c r="G132" s="245"/>
      <c r="H132" s="248">
        <v>30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144</v>
      </c>
      <c r="AU132" s="254" t="s">
        <v>84</v>
      </c>
      <c r="AV132" s="14" t="s">
        <v>142</v>
      </c>
      <c r="AW132" s="14" t="s">
        <v>33</v>
      </c>
      <c r="AX132" s="14" t="s">
        <v>84</v>
      </c>
      <c r="AY132" s="254" t="s">
        <v>136</v>
      </c>
    </row>
    <row r="133" s="2" customFormat="1" ht="24.15" customHeight="1">
      <c r="A133" s="37"/>
      <c r="B133" s="38"/>
      <c r="C133" s="218" t="s">
        <v>165</v>
      </c>
      <c r="D133" s="218" t="s">
        <v>138</v>
      </c>
      <c r="E133" s="219" t="s">
        <v>441</v>
      </c>
      <c r="F133" s="220" t="s">
        <v>442</v>
      </c>
      <c r="G133" s="221" t="s">
        <v>153</v>
      </c>
      <c r="H133" s="222">
        <v>30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41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142</v>
      </c>
      <c r="AT133" s="230" t="s">
        <v>138</v>
      </c>
      <c r="AU133" s="230" t="s">
        <v>84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142</v>
      </c>
      <c r="BM133" s="230" t="s">
        <v>591</v>
      </c>
    </row>
    <row r="134" s="2" customFormat="1">
      <c r="A134" s="37"/>
      <c r="B134" s="38"/>
      <c r="C134" s="39"/>
      <c r="D134" s="234" t="s">
        <v>331</v>
      </c>
      <c r="E134" s="39"/>
      <c r="F134" s="266" t="s">
        <v>444</v>
      </c>
      <c r="G134" s="39"/>
      <c r="H134" s="39"/>
      <c r="I134" s="267"/>
      <c r="J134" s="39"/>
      <c r="K134" s="39"/>
      <c r="L134" s="43"/>
      <c r="M134" s="268"/>
      <c r="N134" s="269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331</v>
      </c>
      <c r="AU134" s="16" t="s">
        <v>84</v>
      </c>
    </row>
    <row r="135" s="13" customFormat="1">
      <c r="A135" s="13"/>
      <c r="B135" s="232"/>
      <c r="C135" s="233"/>
      <c r="D135" s="234" t="s">
        <v>144</v>
      </c>
      <c r="E135" s="235" t="s">
        <v>1</v>
      </c>
      <c r="F135" s="236" t="s">
        <v>445</v>
      </c>
      <c r="G135" s="233"/>
      <c r="H135" s="237">
        <v>30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144</v>
      </c>
      <c r="AU135" s="243" t="s">
        <v>84</v>
      </c>
      <c r="AV135" s="13" t="s">
        <v>86</v>
      </c>
      <c r="AW135" s="13" t="s">
        <v>33</v>
      </c>
      <c r="AX135" s="13" t="s">
        <v>76</v>
      </c>
      <c r="AY135" s="243" t="s">
        <v>136</v>
      </c>
    </row>
    <row r="136" s="14" customFormat="1">
      <c r="A136" s="14"/>
      <c r="B136" s="244"/>
      <c r="C136" s="245"/>
      <c r="D136" s="234" t="s">
        <v>144</v>
      </c>
      <c r="E136" s="246" t="s">
        <v>1</v>
      </c>
      <c r="F136" s="247" t="s">
        <v>146</v>
      </c>
      <c r="G136" s="245"/>
      <c r="H136" s="248">
        <v>30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144</v>
      </c>
      <c r="AU136" s="254" t="s">
        <v>84</v>
      </c>
      <c r="AV136" s="14" t="s">
        <v>142</v>
      </c>
      <c r="AW136" s="14" t="s">
        <v>33</v>
      </c>
      <c r="AX136" s="14" t="s">
        <v>84</v>
      </c>
      <c r="AY136" s="254" t="s">
        <v>136</v>
      </c>
    </row>
    <row r="137" s="2" customFormat="1" ht="24.15" customHeight="1">
      <c r="A137" s="37"/>
      <c r="B137" s="38"/>
      <c r="C137" s="218" t="s">
        <v>169</v>
      </c>
      <c r="D137" s="218" t="s">
        <v>138</v>
      </c>
      <c r="E137" s="219" t="s">
        <v>465</v>
      </c>
      <c r="F137" s="220" t="s">
        <v>466</v>
      </c>
      <c r="G137" s="221" t="s">
        <v>153</v>
      </c>
      <c r="H137" s="222">
        <v>16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41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142</v>
      </c>
      <c r="AT137" s="230" t="s">
        <v>138</v>
      </c>
      <c r="AU137" s="230" t="s">
        <v>84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84</v>
      </c>
      <c r="BK137" s="231">
        <f>ROUND(I137*H137,2)</f>
        <v>0</v>
      </c>
      <c r="BL137" s="16" t="s">
        <v>142</v>
      </c>
      <c r="BM137" s="230" t="s">
        <v>592</v>
      </c>
    </row>
    <row r="138" s="2" customFormat="1">
      <c r="A138" s="37"/>
      <c r="B138" s="38"/>
      <c r="C138" s="39"/>
      <c r="D138" s="234" t="s">
        <v>331</v>
      </c>
      <c r="E138" s="39"/>
      <c r="F138" s="266" t="s">
        <v>593</v>
      </c>
      <c r="G138" s="39"/>
      <c r="H138" s="39"/>
      <c r="I138" s="267"/>
      <c r="J138" s="39"/>
      <c r="K138" s="39"/>
      <c r="L138" s="43"/>
      <c r="M138" s="268"/>
      <c r="N138" s="269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331</v>
      </c>
      <c r="AU138" s="16" t="s">
        <v>84</v>
      </c>
    </row>
    <row r="139" s="13" customFormat="1">
      <c r="A139" s="13"/>
      <c r="B139" s="232"/>
      <c r="C139" s="233"/>
      <c r="D139" s="234" t="s">
        <v>144</v>
      </c>
      <c r="E139" s="235" t="s">
        <v>1</v>
      </c>
      <c r="F139" s="236" t="s">
        <v>594</v>
      </c>
      <c r="G139" s="233"/>
      <c r="H139" s="237">
        <v>16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144</v>
      </c>
      <c r="AU139" s="243" t="s">
        <v>84</v>
      </c>
      <c r="AV139" s="13" t="s">
        <v>86</v>
      </c>
      <c r="AW139" s="13" t="s">
        <v>33</v>
      </c>
      <c r="AX139" s="13" t="s">
        <v>76</v>
      </c>
      <c r="AY139" s="243" t="s">
        <v>136</v>
      </c>
    </row>
    <row r="140" s="14" customFormat="1">
      <c r="A140" s="14"/>
      <c r="B140" s="244"/>
      <c r="C140" s="245"/>
      <c r="D140" s="234" t="s">
        <v>144</v>
      </c>
      <c r="E140" s="246" t="s">
        <v>1</v>
      </c>
      <c r="F140" s="247" t="s">
        <v>146</v>
      </c>
      <c r="G140" s="245"/>
      <c r="H140" s="248">
        <v>16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144</v>
      </c>
      <c r="AU140" s="254" t="s">
        <v>84</v>
      </c>
      <c r="AV140" s="14" t="s">
        <v>142</v>
      </c>
      <c r="AW140" s="14" t="s">
        <v>33</v>
      </c>
      <c r="AX140" s="14" t="s">
        <v>84</v>
      </c>
      <c r="AY140" s="254" t="s">
        <v>136</v>
      </c>
    </row>
    <row r="141" s="2" customFormat="1" ht="44.25" customHeight="1">
      <c r="A141" s="37"/>
      <c r="B141" s="38"/>
      <c r="C141" s="255" t="s">
        <v>173</v>
      </c>
      <c r="D141" s="255" t="s">
        <v>223</v>
      </c>
      <c r="E141" s="256" t="s">
        <v>595</v>
      </c>
      <c r="F141" s="257" t="s">
        <v>596</v>
      </c>
      <c r="G141" s="258" t="s">
        <v>219</v>
      </c>
      <c r="H141" s="259">
        <v>32</v>
      </c>
      <c r="I141" s="260"/>
      <c r="J141" s="261">
        <f>ROUND(I141*H141,2)</f>
        <v>0</v>
      </c>
      <c r="K141" s="262"/>
      <c r="L141" s="263"/>
      <c r="M141" s="264" t="s">
        <v>1</v>
      </c>
      <c r="N141" s="265" t="s">
        <v>41</v>
      </c>
      <c r="O141" s="90"/>
      <c r="P141" s="228">
        <f>O141*H141</f>
        <v>0</v>
      </c>
      <c r="Q141" s="228">
        <v>0.0031700000000000001</v>
      </c>
      <c r="R141" s="228">
        <f>Q141*H141</f>
        <v>0.10144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173</v>
      </c>
      <c r="AT141" s="230" t="s">
        <v>223</v>
      </c>
      <c r="AU141" s="230" t="s">
        <v>84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84</v>
      </c>
      <c r="BK141" s="231">
        <f>ROUND(I141*H141,2)</f>
        <v>0</v>
      </c>
      <c r="BL141" s="16" t="s">
        <v>142</v>
      </c>
      <c r="BM141" s="230" t="s">
        <v>597</v>
      </c>
    </row>
    <row r="142" s="13" customFormat="1">
      <c r="A142" s="13"/>
      <c r="B142" s="232"/>
      <c r="C142" s="233"/>
      <c r="D142" s="234" t="s">
        <v>144</v>
      </c>
      <c r="E142" s="235" t="s">
        <v>1</v>
      </c>
      <c r="F142" s="236" t="s">
        <v>598</v>
      </c>
      <c r="G142" s="233"/>
      <c r="H142" s="237">
        <v>32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144</v>
      </c>
      <c r="AU142" s="243" t="s">
        <v>84</v>
      </c>
      <c r="AV142" s="13" t="s">
        <v>86</v>
      </c>
      <c r="AW142" s="13" t="s">
        <v>33</v>
      </c>
      <c r="AX142" s="13" t="s">
        <v>76</v>
      </c>
      <c r="AY142" s="243" t="s">
        <v>136</v>
      </c>
    </row>
    <row r="143" s="14" customFormat="1">
      <c r="A143" s="14"/>
      <c r="B143" s="244"/>
      <c r="C143" s="245"/>
      <c r="D143" s="234" t="s">
        <v>144</v>
      </c>
      <c r="E143" s="246" t="s">
        <v>1</v>
      </c>
      <c r="F143" s="247" t="s">
        <v>146</v>
      </c>
      <c r="G143" s="245"/>
      <c r="H143" s="248">
        <v>32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144</v>
      </c>
      <c r="AU143" s="254" t="s">
        <v>84</v>
      </c>
      <c r="AV143" s="14" t="s">
        <v>142</v>
      </c>
      <c r="AW143" s="14" t="s">
        <v>33</v>
      </c>
      <c r="AX143" s="14" t="s">
        <v>84</v>
      </c>
      <c r="AY143" s="254" t="s">
        <v>136</v>
      </c>
    </row>
    <row r="144" s="2" customFormat="1" ht="24.15" customHeight="1">
      <c r="A144" s="37"/>
      <c r="B144" s="38"/>
      <c r="C144" s="218" t="s">
        <v>178</v>
      </c>
      <c r="D144" s="218" t="s">
        <v>138</v>
      </c>
      <c r="E144" s="219" t="s">
        <v>599</v>
      </c>
      <c r="F144" s="220" t="s">
        <v>600</v>
      </c>
      <c r="G144" s="221" t="s">
        <v>219</v>
      </c>
      <c r="H144" s="222">
        <v>4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41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142</v>
      </c>
      <c r="AT144" s="230" t="s">
        <v>138</v>
      </c>
      <c r="AU144" s="230" t="s">
        <v>84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84</v>
      </c>
      <c r="BK144" s="231">
        <f>ROUND(I144*H144,2)</f>
        <v>0</v>
      </c>
      <c r="BL144" s="16" t="s">
        <v>142</v>
      </c>
      <c r="BM144" s="230" t="s">
        <v>601</v>
      </c>
    </row>
    <row r="145" s="2" customFormat="1">
      <c r="A145" s="37"/>
      <c r="B145" s="38"/>
      <c r="C145" s="39"/>
      <c r="D145" s="234" t="s">
        <v>331</v>
      </c>
      <c r="E145" s="39"/>
      <c r="F145" s="266" t="s">
        <v>602</v>
      </c>
      <c r="G145" s="39"/>
      <c r="H145" s="39"/>
      <c r="I145" s="267"/>
      <c r="J145" s="39"/>
      <c r="K145" s="39"/>
      <c r="L145" s="43"/>
      <c r="M145" s="268"/>
      <c r="N145" s="269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331</v>
      </c>
      <c r="AU145" s="16" t="s">
        <v>84</v>
      </c>
    </row>
    <row r="146" s="2" customFormat="1" ht="24.15" customHeight="1">
      <c r="A146" s="37"/>
      <c r="B146" s="38"/>
      <c r="C146" s="218" t="s">
        <v>183</v>
      </c>
      <c r="D146" s="218" t="s">
        <v>138</v>
      </c>
      <c r="E146" s="219" t="s">
        <v>603</v>
      </c>
      <c r="F146" s="220" t="s">
        <v>604</v>
      </c>
      <c r="G146" s="221" t="s">
        <v>219</v>
      </c>
      <c r="H146" s="222">
        <v>456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41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142</v>
      </c>
      <c r="AT146" s="230" t="s">
        <v>138</v>
      </c>
      <c r="AU146" s="230" t="s">
        <v>84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84</v>
      </c>
      <c r="BK146" s="231">
        <f>ROUND(I146*H146,2)</f>
        <v>0</v>
      </c>
      <c r="BL146" s="16" t="s">
        <v>142</v>
      </c>
      <c r="BM146" s="230" t="s">
        <v>605</v>
      </c>
    </row>
    <row r="147" s="2" customFormat="1">
      <c r="A147" s="37"/>
      <c r="B147" s="38"/>
      <c r="C147" s="39"/>
      <c r="D147" s="234" t="s">
        <v>331</v>
      </c>
      <c r="E147" s="39"/>
      <c r="F147" s="266" t="s">
        <v>606</v>
      </c>
      <c r="G147" s="39"/>
      <c r="H147" s="39"/>
      <c r="I147" s="267"/>
      <c r="J147" s="39"/>
      <c r="K147" s="39"/>
      <c r="L147" s="43"/>
      <c r="M147" s="268"/>
      <c r="N147" s="269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331</v>
      </c>
      <c r="AU147" s="16" t="s">
        <v>84</v>
      </c>
    </row>
    <row r="148" s="13" customFormat="1">
      <c r="A148" s="13"/>
      <c r="B148" s="232"/>
      <c r="C148" s="233"/>
      <c r="D148" s="234" t="s">
        <v>144</v>
      </c>
      <c r="E148" s="235" t="s">
        <v>1</v>
      </c>
      <c r="F148" s="236" t="s">
        <v>607</v>
      </c>
      <c r="G148" s="233"/>
      <c r="H148" s="237">
        <v>456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144</v>
      </c>
      <c r="AU148" s="243" t="s">
        <v>84</v>
      </c>
      <c r="AV148" s="13" t="s">
        <v>86</v>
      </c>
      <c r="AW148" s="13" t="s">
        <v>33</v>
      </c>
      <c r="AX148" s="13" t="s">
        <v>76</v>
      </c>
      <c r="AY148" s="243" t="s">
        <v>136</v>
      </c>
    </row>
    <row r="149" s="14" customFormat="1">
      <c r="A149" s="14"/>
      <c r="B149" s="244"/>
      <c r="C149" s="245"/>
      <c r="D149" s="234" t="s">
        <v>144</v>
      </c>
      <c r="E149" s="246" t="s">
        <v>1</v>
      </c>
      <c r="F149" s="247" t="s">
        <v>146</v>
      </c>
      <c r="G149" s="245"/>
      <c r="H149" s="248">
        <v>456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144</v>
      </c>
      <c r="AU149" s="254" t="s">
        <v>84</v>
      </c>
      <c r="AV149" s="14" t="s">
        <v>142</v>
      </c>
      <c r="AW149" s="14" t="s">
        <v>33</v>
      </c>
      <c r="AX149" s="14" t="s">
        <v>84</v>
      </c>
      <c r="AY149" s="254" t="s">
        <v>136</v>
      </c>
    </row>
    <row r="150" s="2" customFormat="1" ht="24.15" customHeight="1">
      <c r="A150" s="37"/>
      <c r="B150" s="38"/>
      <c r="C150" s="218" t="s">
        <v>190</v>
      </c>
      <c r="D150" s="218" t="s">
        <v>138</v>
      </c>
      <c r="E150" s="219" t="s">
        <v>470</v>
      </c>
      <c r="F150" s="220" t="s">
        <v>471</v>
      </c>
      <c r="G150" s="221" t="s">
        <v>472</v>
      </c>
      <c r="H150" s="222">
        <v>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41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142</v>
      </c>
      <c r="AT150" s="230" t="s">
        <v>138</v>
      </c>
      <c r="AU150" s="230" t="s">
        <v>84</v>
      </c>
      <c r="AY150" s="16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84</v>
      </c>
      <c r="BK150" s="231">
        <f>ROUND(I150*H150,2)</f>
        <v>0</v>
      </c>
      <c r="BL150" s="16" t="s">
        <v>142</v>
      </c>
      <c r="BM150" s="230" t="s">
        <v>608</v>
      </c>
    </row>
    <row r="151" s="2" customFormat="1">
      <c r="A151" s="37"/>
      <c r="B151" s="38"/>
      <c r="C151" s="39"/>
      <c r="D151" s="234" t="s">
        <v>331</v>
      </c>
      <c r="E151" s="39"/>
      <c r="F151" s="266" t="s">
        <v>474</v>
      </c>
      <c r="G151" s="39"/>
      <c r="H151" s="39"/>
      <c r="I151" s="267"/>
      <c r="J151" s="39"/>
      <c r="K151" s="39"/>
      <c r="L151" s="43"/>
      <c r="M151" s="268"/>
      <c r="N151" s="269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331</v>
      </c>
      <c r="AU151" s="16" t="s">
        <v>84</v>
      </c>
    </row>
    <row r="152" s="2" customFormat="1" ht="24.15" customHeight="1">
      <c r="A152" s="37"/>
      <c r="B152" s="38"/>
      <c r="C152" s="218" t="s">
        <v>195</v>
      </c>
      <c r="D152" s="218" t="s">
        <v>138</v>
      </c>
      <c r="E152" s="219" t="s">
        <v>609</v>
      </c>
      <c r="F152" s="220" t="s">
        <v>610</v>
      </c>
      <c r="G152" s="221" t="s">
        <v>611</v>
      </c>
      <c r="H152" s="222">
        <v>4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41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142</v>
      </c>
      <c r="AT152" s="230" t="s">
        <v>138</v>
      </c>
      <c r="AU152" s="230" t="s">
        <v>84</v>
      </c>
      <c r="AY152" s="16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84</v>
      </c>
      <c r="BK152" s="231">
        <f>ROUND(I152*H152,2)</f>
        <v>0</v>
      </c>
      <c r="BL152" s="16" t="s">
        <v>142</v>
      </c>
      <c r="BM152" s="230" t="s">
        <v>612</v>
      </c>
    </row>
    <row r="153" s="2" customFormat="1" ht="24.15" customHeight="1">
      <c r="A153" s="37"/>
      <c r="B153" s="38"/>
      <c r="C153" s="218" t="s">
        <v>199</v>
      </c>
      <c r="D153" s="218" t="s">
        <v>138</v>
      </c>
      <c r="E153" s="219" t="s">
        <v>475</v>
      </c>
      <c r="F153" s="220" t="s">
        <v>476</v>
      </c>
      <c r="G153" s="221" t="s">
        <v>477</v>
      </c>
      <c r="H153" s="222">
        <v>5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41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142</v>
      </c>
      <c r="AT153" s="230" t="s">
        <v>138</v>
      </c>
      <c r="AU153" s="230" t="s">
        <v>84</v>
      </c>
      <c r="AY153" s="16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142</v>
      </c>
      <c r="BM153" s="230" t="s">
        <v>613</v>
      </c>
    </row>
    <row r="154" s="12" customFormat="1" ht="25.92" customHeight="1">
      <c r="A154" s="12"/>
      <c r="B154" s="202"/>
      <c r="C154" s="203"/>
      <c r="D154" s="204" t="s">
        <v>75</v>
      </c>
      <c r="E154" s="205" t="s">
        <v>435</v>
      </c>
      <c r="F154" s="205" t="s">
        <v>436</v>
      </c>
      <c r="G154" s="203"/>
      <c r="H154" s="203"/>
      <c r="I154" s="206"/>
      <c r="J154" s="207">
        <f>BK154</f>
        <v>0</v>
      </c>
      <c r="K154" s="203"/>
      <c r="L154" s="208"/>
      <c r="M154" s="209"/>
      <c r="N154" s="210"/>
      <c r="O154" s="210"/>
      <c r="P154" s="211">
        <f>P155</f>
        <v>0</v>
      </c>
      <c r="Q154" s="210"/>
      <c r="R154" s="211">
        <f>R155</f>
        <v>0</v>
      </c>
      <c r="S154" s="210"/>
      <c r="T154" s="212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142</v>
      </c>
      <c r="AT154" s="214" t="s">
        <v>75</v>
      </c>
      <c r="AU154" s="214" t="s">
        <v>76</v>
      </c>
      <c r="AY154" s="213" t="s">
        <v>136</v>
      </c>
      <c r="BK154" s="215">
        <f>BK155</f>
        <v>0</v>
      </c>
    </row>
    <row r="155" s="2" customFormat="1" ht="24.15" customHeight="1">
      <c r="A155" s="37"/>
      <c r="B155" s="38"/>
      <c r="C155" s="218" t="s">
        <v>204</v>
      </c>
      <c r="D155" s="218" t="s">
        <v>138</v>
      </c>
      <c r="E155" s="219" t="s">
        <v>479</v>
      </c>
      <c r="F155" s="220" t="s">
        <v>480</v>
      </c>
      <c r="G155" s="221" t="s">
        <v>219</v>
      </c>
      <c r="H155" s="222">
        <v>2</v>
      </c>
      <c r="I155" s="223"/>
      <c r="J155" s="224">
        <f>ROUND(I155*H155,2)</f>
        <v>0</v>
      </c>
      <c r="K155" s="225"/>
      <c r="L155" s="43"/>
      <c r="M155" s="274" t="s">
        <v>1</v>
      </c>
      <c r="N155" s="275" t="s">
        <v>41</v>
      </c>
      <c r="O155" s="276"/>
      <c r="P155" s="277">
        <f>O155*H155</f>
        <v>0</v>
      </c>
      <c r="Q155" s="277">
        <v>0</v>
      </c>
      <c r="R155" s="277">
        <f>Q155*H155</f>
        <v>0</v>
      </c>
      <c r="S155" s="277">
        <v>0</v>
      </c>
      <c r="T155" s="27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481</v>
      </c>
      <c r="AT155" s="230" t="s">
        <v>138</v>
      </c>
      <c r="AU155" s="230" t="s">
        <v>84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84</v>
      </c>
      <c r="BK155" s="231">
        <f>ROUND(I155*H155,2)</f>
        <v>0</v>
      </c>
      <c r="BL155" s="16" t="s">
        <v>481</v>
      </c>
      <c r="BM155" s="230" t="s">
        <v>614</v>
      </c>
    </row>
    <row r="156" s="2" customFormat="1" ht="6.96" customHeight="1">
      <c r="A156" s="37"/>
      <c r="B156" s="65"/>
      <c r="C156" s="66"/>
      <c r="D156" s="66"/>
      <c r="E156" s="66"/>
      <c r="F156" s="66"/>
      <c r="G156" s="66"/>
      <c r="H156" s="66"/>
      <c r="I156" s="66"/>
      <c r="J156" s="66"/>
      <c r="K156" s="66"/>
      <c r="L156" s="43"/>
      <c r="M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</sheetData>
  <sheetProtection sheet="1" autoFilter="0" formatColumns="0" formatRows="0" objects="1" scenarios="1" spinCount="100000" saltValue="zjnxpLgUNrp/y23+QiSRvhTB29DdqAFYu4rUmpvLgNjhvCJtmFV//g6KMF32gNpfN+LWrJJCynbXNJwHJ7gj1Q==" hashValue="GMSK2XrkCN4WlTtqTPKmhxw+8WEFF3V5ZCDj2L4xqcfeo8I3nGRT1xlKyv3O9eLmRFHCSxVRhqIsEEIkIIuUSw==" algorithmName="SHA-512" password="CC35"/>
  <autoFilter ref="C117:K15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 xml:space="preserve">Oprava mostů v km 49,702 a km 50,917 na trati  Horažďovice-Klatovy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615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ROUND((SUM(BE123:BE147)),  2)</f>
        <v>0</v>
      </c>
      <c r="G33" s="37"/>
      <c r="H33" s="37"/>
      <c r="I33" s="154">
        <v>0.20999999999999999</v>
      </c>
      <c r="J33" s="153">
        <f>ROUND(((SUM(BE123:BE147))*I33),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ROUND((SUM(BF123:BF147)),  2)</f>
        <v>0</v>
      </c>
      <c r="G34" s="37"/>
      <c r="H34" s="37"/>
      <c r="I34" s="154">
        <v>0.14999999999999999</v>
      </c>
      <c r="J34" s="153">
        <f>ROUND(((SUM(BF123:BF147))*I34),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ROUND((SUM(BG123:BG147)),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ROUND((SUM(BH123:BH147)),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ROUND((SUM(BI123:BI147)),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 xml:space="preserve">Oprava mostů v km 49,702 a km 50,917 na trati  Horažďovice-Klatovy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SO2-03 - VRN 50,917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616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617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618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619</v>
      </c>
      <c r="E100" s="187"/>
      <c r="F100" s="187"/>
      <c r="G100" s="187"/>
      <c r="H100" s="187"/>
      <c r="I100" s="187"/>
      <c r="J100" s="188">
        <f>J136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620</v>
      </c>
      <c r="E101" s="187"/>
      <c r="F101" s="187"/>
      <c r="G101" s="187"/>
      <c r="H101" s="187"/>
      <c r="I101" s="187"/>
      <c r="J101" s="188">
        <f>J139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621</v>
      </c>
      <c r="E102" s="187"/>
      <c r="F102" s="187"/>
      <c r="G102" s="187"/>
      <c r="H102" s="187"/>
      <c r="I102" s="187"/>
      <c r="J102" s="188">
        <f>J143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622</v>
      </c>
      <c r="E103" s="187"/>
      <c r="F103" s="187"/>
      <c r="G103" s="187"/>
      <c r="H103" s="187"/>
      <c r="I103" s="187"/>
      <c r="J103" s="188">
        <f>J146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121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6.25" customHeight="1">
      <c r="A113" s="37"/>
      <c r="B113" s="38"/>
      <c r="C113" s="39"/>
      <c r="D113" s="39"/>
      <c r="E113" s="173" t="str">
        <f>E7</f>
        <v xml:space="preserve">Oprava mostů v km 49,702 a km 50,917 na trati  Horažďovice-Klatovy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103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SO2-03 - VRN 50,917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19. 1. 2023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Správa železnic, státní organizace</v>
      </c>
      <c r="G119" s="39"/>
      <c r="H119" s="39"/>
      <c r="I119" s="31" t="s">
        <v>32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34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122</v>
      </c>
      <c r="D122" s="193" t="s">
        <v>61</v>
      </c>
      <c r="E122" s="193" t="s">
        <v>57</v>
      </c>
      <c r="F122" s="193" t="s">
        <v>58</v>
      </c>
      <c r="G122" s="193" t="s">
        <v>123</v>
      </c>
      <c r="H122" s="193" t="s">
        <v>124</v>
      </c>
      <c r="I122" s="193" t="s">
        <v>125</v>
      </c>
      <c r="J122" s="194" t="s">
        <v>107</v>
      </c>
      <c r="K122" s="195" t="s">
        <v>126</v>
      </c>
      <c r="L122" s="196"/>
      <c r="M122" s="99" t="s">
        <v>1</v>
      </c>
      <c r="N122" s="100" t="s">
        <v>40</v>
      </c>
      <c r="O122" s="100" t="s">
        <v>127</v>
      </c>
      <c r="P122" s="100" t="s">
        <v>128</v>
      </c>
      <c r="Q122" s="100" t="s">
        <v>129</v>
      </c>
      <c r="R122" s="100" t="s">
        <v>130</v>
      </c>
      <c r="S122" s="100" t="s">
        <v>131</v>
      </c>
      <c r="T122" s="101" t="s">
        <v>132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133</v>
      </c>
      <c r="D123" s="39"/>
      <c r="E123" s="39"/>
      <c r="F123" s="39"/>
      <c r="G123" s="39"/>
      <c r="H123" s="39"/>
      <c r="I123" s="39"/>
      <c r="J123" s="197">
        <f>BK123</f>
        <v>0</v>
      </c>
      <c r="K123" s="39"/>
      <c r="L123" s="43"/>
      <c r="M123" s="102"/>
      <c r="N123" s="198"/>
      <c r="O123" s="103"/>
      <c r="P123" s="199">
        <f>P124</f>
        <v>0</v>
      </c>
      <c r="Q123" s="103"/>
      <c r="R123" s="199">
        <f>R124</f>
        <v>0</v>
      </c>
      <c r="S123" s="103"/>
      <c r="T123" s="200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109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623</v>
      </c>
      <c r="F124" s="205" t="s">
        <v>624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P125+P129+P136+P139+P143+P146</f>
        <v>0</v>
      </c>
      <c r="Q124" s="210"/>
      <c r="R124" s="211">
        <f>R125+R129+R136+R139+R143+R146</f>
        <v>0</v>
      </c>
      <c r="S124" s="210"/>
      <c r="T124" s="212">
        <f>T125+T129+T136+T139+T143+T146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161</v>
      </c>
      <c r="AT124" s="214" t="s">
        <v>75</v>
      </c>
      <c r="AU124" s="214" t="s">
        <v>76</v>
      </c>
      <c r="AY124" s="213" t="s">
        <v>136</v>
      </c>
      <c r="BK124" s="215">
        <f>BK125+BK129+BK136+BK139+BK143+BK146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490</v>
      </c>
      <c r="F125" s="216" t="s">
        <v>491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SUM(P126:P128)</f>
        <v>0</v>
      </c>
      <c r="Q125" s="210"/>
      <c r="R125" s="211">
        <f>SUM(R126:R128)</f>
        <v>0</v>
      </c>
      <c r="S125" s="210"/>
      <c r="T125" s="212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161</v>
      </c>
      <c r="AT125" s="214" t="s">
        <v>75</v>
      </c>
      <c r="AU125" s="214" t="s">
        <v>84</v>
      </c>
      <c r="AY125" s="213" t="s">
        <v>136</v>
      </c>
      <c r="BK125" s="215">
        <f>SUM(BK126:BK128)</f>
        <v>0</v>
      </c>
    </row>
    <row r="126" s="2" customFormat="1" ht="16.5" customHeight="1">
      <c r="A126" s="37"/>
      <c r="B126" s="38"/>
      <c r="C126" s="218" t="s">
        <v>84</v>
      </c>
      <c r="D126" s="218" t="s">
        <v>138</v>
      </c>
      <c r="E126" s="219" t="s">
        <v>625</v>
      </c>
      <c r="F126" s="220" t="s">
        <v>493</v>
      </c>
      <c r="G126" s="221" t="s">
        <v>472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41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142</v>
      </c>
      <c r="AT126" s="230" t="s">
        <v>138</v>
      </c>
      <c r="AU126" s="230" t="s">
        <v>86</v>
      </c>
      <c r="AY126" s="16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84</v>
      </c>
      <c r="BK126" s="231">
        <f>ROUND(I126*H126,2)</f>
        <v>0</v>
      </c>
      <c r="BL126" s="16" t="s">
        <v>142</v>
      </c>
      <c r="BM126" s="230" t="s">
        <v>626</v>
      </c>
    </row>
    <row r="127" s="2" customFormat="1" ht="16.5" customHeight="1">
      <c r="A127" s="37"/>
      <c r="B127" s="38"/>
      <c r="C127" s="218" t="s">
        <v>86</v>
      </c>
      <c r="D127" s="218" t="s">
        <v>138</v>
      </c>
      <c r="E127" s="219" t="s">
        <v>627</v>
      </c>
      <c r="F127" s="220" t="s">
        <v>496</v>
      </c>
      <c r="G127" s="221" t="s">
        <v>472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41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142</v>
      </c>
      <c r="AT127" s="230" t="s">
        <v>138</v>
      </c>
      <c r="AU127" s="230" t="s">
        <v>86</v>
      </c>
      <c r="AY127" s="16" t="s">
        <v>136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84</v>
      </c>
      <c r="BK127" s="231">
        <f>ROUND(I127*H127,2)</f>
        <v>0</v>
      </c>
      <c r="BL127" s="16" t="s">
        <v>142</v>
      </c>
      <c r="BM127" s="230" t="s">
        <v>628</v>
      </c>
    </row>
    <row r="128" s="2" customFormat="1">
      <c r="A128" s="37"/>
      <c r="B128" s="38"/>
      <c r="C128" s="39"/>
      <c r="D128" s="234" t="s">
        <v>331</v>
      </c>
      <c r="E128" s="39"/>
      <c r="F128" s="266" t="s">
        <v>498</v>
      </c>
      <c r="G128" s="39"/>
      <c r="H128" s="39"/>
      <c r="I128" s="267"/>
      <c r="J128" s="39"/>
      <c r="K128" s="39"/>
      <c r="L128" s="43"/>
      <c r="M128" s="268"/>
      <c r="N128" s="269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331</v>
      </c>
      <c r="AU128" s="16" t="s">
        <v>86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499</v>
      </c>
      <c r="F129" s="216" t="s">
        <v>500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SUM(P130:P135)</f>
        <v>0</v>
      </c>
      <c r="Q129" s="210"/>
      <c r="R129" s="211">
        <f>SUM(R130:R135)</f>
        <v>0</v>
      </c>
      <c r="S129" s="210"/>
      <c r="T129" s="212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161</v>
      </c>
      <c r="AT129" s="214" t="s">
        <v>75</v>
      </c>
      <c r="AU129" s="214" t="s">
        <v>84</v>
      </c>
      <c r="AY129" s="213" t="s">
        <v>136</v>
      </c>
      <c r="BK129" s="215">
        <f>SUM(BK130:BK135)</f>
        <v>0</v>
      </c>
    </row>
    <row r="130" s="2" customFormat="1" ht="16.5" customHeight="1">
      <c r="A130" s="37"/>
      <c r="B130" s="38"/>
      <c r="C130" s="218" t="s">
        <v>150</v>
      </c>
      <c r="D130" s="218" t="s">
        <v>138</v>
      </c>
      <c r="E130" s="219" t="s">
        <v>629</v>
      </c>
      <c r="F130" s="220" t="s">
        <v>500</v>
      </c>
      <c r="G130" s="221" t="s">
        <v>472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142</v>
      </c>
      <c r="AT130" s="230" t="s">
        <v>138</v>
      </c>
      <c r="AU130" s="230" t="s">
        <v>86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142</v>
      </c>
      <c r="BM130" s="230" t="s">
        <v>630</v>
      </c>
    </row>
    <row r="131" s="2" customFormat="1">
      <c r="A131" s="37"/>
      <c r="B131" s="38"/>
      <c r="C131" s="39"/>
      <c r="D131" s="234" t="s">
        <v>331</v>
      </c>
      <c r="E131" s="39"/>
      <c r="F131" s="266" t="s">
        <v>503</v>
      </c>
      <c r="G131" s="39"/>
      <c r="H131" s="39"/>
      <c r="I131" s="267"/>
      <c r="J131" s="39"/>
      <c r="K131" s="39"/>
      <c r="L131" s="43"/>
      <c r="M131" s="268"/>
      <c r="N131" s="269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331</v>
      </c>
      <c r="AU131" s="16" t="s">
        <v>86</v>
      </c>
    </row>
    <row r="132" s="2" customFormat="1" ht="16.5" customHeight="1">
      <c r="A132" s="37"/>
      <c r="B132" s="38"/>
      <c r="C132" s="218" t="s">
        <v>142</v>
      </c>
      <c r="D132" s="218" t="s">
        <v>138</v>
      </c>
      <c r="E132" s="219" t="s">
        <v>631</v>
      </c>
      <c r="F132" s="220" t="s">
        <v>505</v>
      </c>
      <c r="G132" s="221" t="s">
        <v>472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41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142</v>
      </c>
      <c r="AT132" s="230" t="s">
        <v>138</v>
      </c>
      <c r="AU132" s="230" t="s">
        <v>86</v>
      </c>
      <c r="AY132" s="16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84</v>
      </c>
      <c r="BK132" s="231">
        <f>ROUND(I132*H132,2)</f>
        <v>0</v>
      </c>
      <c r="BL132" s="16" t="s">
        <v>142</v>
      </c>
      <c r="BM132" s="230" t="s">
        <v>632</v>
      </c>
    </row>
    <row r="133" s="2" customFormat="1">
      <c r="A133" s="37"/>
      <c r="B133" s="38"/>
      <c r="C133" s="39"/>
      <c r="D133" s="234" t="s">
        <v>331</v>
      </c>
      <c r="E133" s="39"/>
      <c r="F133" s="266" t="s">
        <v>507</v>
      </c>
      <c r="G133" s="39"/>
      <c r="H133" s="39"/>
      <c r="I133" s="267"/>
      <c r="J133" s="39"/>
      <c r="K133" s="39"/>
      <c r="L133" s="43"/>
      <c r="M133" s="268"/>
      <c r="N133" s="269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331</v>
      </c>
      <c r="AU133" s="16" t="s">
        <v>86</v>
      </c>
    </row>
    <row r="134" s="2" customFormat="1" ht="16.5" customHeight="1">
      <c r="A134" s="37"/>
      <c r="B134" s="38"/>
      <c r="C134" s="218" t="s">
        <v>161</v>
      </c>
      <c r="D134" s="218" t="s">
        <v>138</v>
      </c>
      <c r="E134" s="219" t="s">
        <v>633</v>
      </c>
      <c r="F134" s="220" t="s">
        <v>509</v>
      </c>
      <c r="G134" s="221" t="s">
        <v>472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41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142</v>
      </c>
      <c r="AT134" s="230" t="s">
        <v>138</v>
      </c>
      <c r="AU134" s="230" t="s">
        <v>86</v>
      </c>
      <c r="AY134" s="16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84</v>
      </c>
      <c r="BK134" s="231">
        <f>ROUND(I134*H134,2)</f>
        <v>0</v>
      </c>
      <c r="BL134" s="16" t="s">
        <v>142</v>
      </c>
      <c r="BM134" s="230" t="s">
        <v>634</v>
      </c>
    </row>
    <row r="135" s="2" customFormat="1">
      <c r="A135" s="37"/>
      <c r="B135" s="38"/>
      <c r="C135" s="39"/>
      <c r="D135" s="234" t="s">
        <v>331</v>
      </c>
      <c r="E135" s="39"/>
      <c r="F135" s="266" t="s">
        <v>511</v>
      </c>
      <c r="G135" s="39"/>
      <c r="H135" s="39"/>
      <c r="I135" s="267"/>
      <c r="J135" s="39"/>
      <c r="K135" s="39"/>
      <c r="L135" s="43"/>
      <c r="M135" s="268"/>
      <c r="N135" s="269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331</v>
      </c>
      <c r="AU135" s="16" t="s">
        <v>86</v>
      </c>
    </row>
    <row r="136" s="12" customFormat="1" ht="22.8" customHeight="1">
      <c r="A136" s="12"/>
      <c r="B136" s="202"/>
      <c r="C136" s="203"/>
      <c r="D136" s="204" t="s">
        <v>75</v>
      </c>
      <c r="E136" s="216" t="s">
        <v>512</v>
      </c>
      <c r="F136" s="216" t="s">
        <v>513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SUM(P137:P138)</f>
        <v>0</v>
      </c>
      <c r="Q136" s="210"/>
      <c r="R136" s="211">
        <f>SUM(R137:R138)</f>
        <v>0</v>
      </c>
      <c r="S136" s="210"/>
      <c r="T136" s="212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161</v>
      </c>
      <c r="AT136" s="214" t="s">
        <v>75</v>
      </c>
      <c r="AU136" s="214" t="s">
        <v>84</v>
      </c>
      <c r="AY136" s="213" t="s">
        <v>136</v>
      </c>
      <c r="BK136" s="215">
        <f>SUM(BK137:BK138)</f>
        <v>0</v>
      </c>
    </row>
    <row r="137" s="2" customFormat="1" ht="16.5" customHeight="1">
      <c r="A137" s="37"/>
      <c r="B137" s="38"/>
      <c r="C137" s="218" t="s">
        <v>165</v>
      </c>
      <c r="D137" s="218" t="s">
        <v>138</v>
      </c>
      <c r="E137" s="219" t="s">
        <v>635</v>
      </c>
      <c r="F137" s="220" t="s">
        <v>515</v>
      </c>
      <c r="G137" s="221" t="s">
        <v>472</v>
      </c>
      <c r="H137" s="222">
        <v>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41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142</v>
      </c>
      <c r="AT137" s="230" t="s">
        <v>138</v>
      </c>
      <c r="AU137" s="230" t="s">
        <v>86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84</v>
      </c>
      <c r="BK137" s="231">
        <f>ROUND(I137*H137,2)</f>
        <v>0</v>
      </c>
      <c r="BL137" s="16" t="s">
        <v>142</v>
      </c>
      <c r="BM137" s="230" t="s">
        <v>636</v>
      </c>
    </row>
    <row r="138" s="2" customFormat="1">
      <c r="A138" s="37"/>
      <c r="B138" s="38"/>
      <c r="C138" s="39"/>
      <c r="D138" s="234" t="s">
        <v>331</v>
      </c>
      <c r="E138" s="39"/>
      <c r="F138" s="266" t="s">
        <v>517</v>
      </c>
      <c r="G138" s="39"/>
      <c r="H138" s="39"/>
      <c r="I138" s="267"/>
      <c r="J138" s="39"/>
      <c r="K138" s="39"/>
      <c r="L138" s="43"/>
      <c r="M138" s="268"/>
      <c r="N138" s="269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331</v>
      </c>
      <c r="AU138" s="16" t="s">
        <v>86</v>
      </c>
    </row>
    <row r="139" s="12" customFormat="1" ht="22.8" customHeight="1">
      <c r="A139" s="12"/>
      <c r="B139" s="202"/>
      <c r="C139" s="203"/>
      <c r="D139" s="204" t="s">
        <v>75</v>
      </c>
      <c r="E139" s="216" t="s">
        <v>518</v>
      </c>
      <c r="F139" s="216" t="s">
        <v>519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SUM(P140:P142)</f>
        <v>0</v>
      </c>
      <c r="Q139" s="210"/>
      <c r="R139" s="211">
        <f>SUM(R140:R142)</f>
        <v>0</v>
      </c>
      <c r="S139" s="210"/>
      <c r="T139" s="212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161</v>
      </c>
      <c r="AT139" s="214" t="s">
        <v>75</v>
      </c>
      <c r="AU139" s="214" t="s">
        <v>84</v>
      </c>
      <c r="AY139" s="213" t="s">
        <v>136</v>
      </c>
      <c r="BK139" s="215">
        <f>SUM(BK140:BK142)</f>
        <v>0</v>
      </c>
    </row>
    <row r="140" s="2" customFormat="1" ht="16.5" customHeight="1">
      <c r="A140" s="37"/>
      <c r="B140" s="38"/>
      <c r="C140" s="218" t="s">
        <v>169</v>
      </c>
      <c r="D140" s="218" t="s">
        <v>138</v>
      </c>
      <c r="E140" s="219" t="s">
        <v>637</v>
      </c>
      <c r="F140" s="220" t="s">
        <v>519</v>
      </c>
      <c r="G140" s="221" t="s">
        <v>472</v>
      </c>
      <c r="H140" s="222">
        <v>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41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142</v>
      </c>
      <c r="AT140" s="230" t="s">
        <v>138</v>
      </c>
      <c r="AU140" s="230" t="s">
        <v>86</v>
      </c>
      <c r="AY140" s="16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84</v>
      </c>
      <c r="BK140" s="231">
        <f>ROUND(I140*H140,2)</f>
        <v>0</v>
      </c>
      <c r="BL140" s="16" t="s">
        <v>142</v>
      </c>
      <c r="BM140" s="230" t="s">
        <v>638</v>
      </c>
    </row>
    <row r="141" s="2" customFormat="1" ht="16.5" customHeight="1">
      <c r="A141" s="37"/>
      <c r="B141" s="38"/>
      <c r="C141" s="218" t="s">
        <v>173</v>
      </c>
      <c r="D141" s="218" t="s">
        <v>138</v>
      </c>
      <c r="E141" s="219" t="s">
        <v>639</v>
      </c>
      <c r="F141" s="220" t="s">
        <v>523</v>
      </c>
      <c r="G141" s="221" t="s">
        <v>472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41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142</v>
      </c>
      <c r="AT141" s="230" t="s">
        <v>138</v>
      </c>
      <c r="AU141" s="230" t="s">
        <v>86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84</v>
      </c>
      <c r="BK141" s="231">
        <f>ROUND(I141*H141,2)</f>
        <v>0</v>
      </c>
      <c r="BL141" s="16" t="s">
        <v>142</v>
      </c>
      <c r="BM141" s="230" t="s">
        <v>640</v>
      </c>
    </row>
    <row r="142" s="2" customFormat="1">
      <c r="A142" s="37"/>
      <c r="B142" s="38"/>
      <c r="C142" s="39"/>
      <c r="D142" s="234" t="s">
        <v>331</v>
      </c>
      <c r="E142" s="39"/>
      <c r="F142" s="266" t="s">
        <v>525</v>
      </c>
      <c r="G142" s="39"/>
      <c r="H142" s="39"/>
      <c r="I142" s="267"/>
      <c r="J142" s="39"/>
      <c r="K142" s="39"/>
      <c r="L142" s="43"/>
      <c r="M142" s="268"/>
      <c r="N142" s="269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331</v>
      </c>
      <c r="AU142" s="16" t="s">
        <v>86</v>
      </c>
    </row>
    <row r="143" s="12" customFormat="1" ht="22.8" customHeight="1">
      <c r="A143" s="12"/>
      <c r="B143" s="202"/>
      <c r="C143" s="203"/>
      <c r="D143" s="204" t="s">
        <v>75</v>
      </c>
      <c r="E143" s="216" t="s">
        <v>526</v>
      </c>
      <c r="F143" s="216" t="s">
        <v>527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SUM(P144:P145)</f>
        <v>0</v>
      </c>
      <c r="Q143" s="210"/>
      <c r="R143" s="211">
        <f>SUM(R144:R145)</f>
        <v>0</v>
      </c>
      <c r="S143" s="210"/>
      <c r="T143" s="212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161</v>
      </c>
      <c r="AT143" s="214" t="s">
        <v>75</v>
      </c>
      <c r="AU143" s="214" t="s">
        <v>84</v>
      </c>
      <c r="AY143" s="213" t="s">
        <v>136</v>
      </c>
      <c r="BK143" s="215">
        <f>SUM(BK144:BK145)</f>
        <v>0</v>
      </c>
    </row>
    <row r="144" s="2" customFormat="1" ht="16.5" customHeight="1">
      <c r="A144" s="37"/>
      <c r="B144" s="38"/>
      <c r="C144" s="218" t="s">
        <v>178</v>
      </c>
      <c r="D144" s="218" t="s">
        <v>138</v>
      </c>
      <c r="E144" s="219" t="s">
        <v>641</v>
      </c>
      <c r="F144" s="220" t="s">
        <v>527</v>
      </c>
      <c r="G144" s="221" t="s">
        <v>472</v>
      </c>
      <c r="H144" s="222">
        <v>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41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142</v>
      </c>
      <c r="AT144" s="230" t="s">
        <v>138</v>
      </c>
      <c r="AU144" s="230" t="s">
        <v>86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84</v>
      </c>
      <c r="BK144" s="231">
        <f>ROUND(I144*H144,2)</f>
        <v>0</v>
      </c>
      <c r="BL144" s="16" t="s">
        <v>142</v>
      </c>
      <c r="BM144" s="230" t="s">
        <v>642</v>
      </c>
    </row>
    <row r="145" s="2" customFormat="1" ht="16.5" customHeight="1">
      <c r="A145" s="37"/>
      <c r="B145" s="38"/>
      <c r="C145" s="218" t="s">
        <v>183</v>
      </c>
      <c r="D145" s="218" t="s">
        <v>138</v>
      </c>
      <c r="E145" s="219" t="s">
        <v>530</v>
      </c>
      <c r="F145" s="220" t="s">
        <v>643</v>
      </c>
      <c r="G145" s="221" t="s">
        <v>472</v>
      </c>
      <c r="H145" s="222">
        <v>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41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532</v>
      </c>
      <c r="AT145" s="230" t="s">
        <v>138</v>
      </c>
      <c r="AU145" s="230" t="s">
        <v>86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84</v>
      </c>
      <c r="BK145" s="231">
        <f>ROUND(I145*H145,2)</f>
        <v>0</v>
      </c>
      <c r="BL145" s="16" t="s">
        <v>532</v>
      </c>
      <c r="BM145" s="230" t="s">
        <v>644</v>
      </c>
    </row>
    <row r="146" s="12" customFormat="1" ht="22.8" customHeight="1">
      <c r="A146" s="12"/>
      <c r="B146" s="202"/>
      <c r="C146" s="203"/>
      <c r="D146" s="204" t="s">
        <v>75</v>
      </c>
      <c r="E146" s="216" t="s">
        <v>534</v>
      </c>
      <c r="F146" s="216" t="s">
        <v>535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P147</f>
        <v>0</v>
      </c>
      <c r="Q146" s="210"/>
      <c r="R146" s="211">
        <f>R147</f>
        <v>0</v>
      </c>
      <c r="S146" s="210"/>
      <c r="T146" s="212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161</v>
      </c>
      <c r="AT146" s="214" t="s">
        <v>75</v>
      </c>
      <c r="AU146" s="214" t="s">
        <v>84</v>
      </c>
      <c r="AY146" s="213" t="s">
        <v>136</v>
      </c>
      <c r="BK146" s="215">
        <f>BK147</f>
        <v>0</v>
      </c>
    </row>
    <row r="147" s="2" customFormat="1" ht="16.5" customHeight="1">
      <c r="A147" s="37"/>
      <c r="B147" s="38"/>
      <c r="C147" s="218" t="s">
        <v>190</v>
      </c>
      <c r="D147" s="218" t="s">
        <v>138</v>
      </c>
      <c r="E147" s="219" t="s">
        <v>645</v>
      </c>
      <c r="F147" s="220" t="s">
        <v>537</v>
      </c>
      <c r="G147" s="221" t="s">
        <v>472</v>
      </c>
      <c r="H147" s="222">
        <v>1</v>
      </c>
      <c r="I147" s="223"/>
      <c r="J147" s="224">
        <f>ROUND(I147*H147,2)</f>
        <v>0</v>
      </c>
      <c r="K147" s="225"/>
      <c r="L147" s="43"/>
      <c r="M147" s="274" t="s">
        <v>1</v>
      </c>
      <c r="N147" s="275" t="s">
        <v>41</v>
      </c>
      <c r="O147" s="276"/>
      <c r="P147" s="277">
        <f>O147*H147</f>
        <v>0</v>
      </c>
      <c r="Q147" s="277">
        <v>0</v>
      </c>
      <c r="R147" s="277">
        <f>Q147*H147</f>
        <v>0</v>
      </c>
      <c r="S147" s="277">
        <v>0</v>
      </c>
      <c r="T147" s="27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142</v>
      </c>
      <c r="AT147" s="230" t="s">
        <v>138</v>
      </c>
      <c r="AU147" s="230" t="s">
        <v>86</v>
      </c>
      <c r="AY147" s="16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84</v>
      </c>
      <c r="BK147" s="231">
        <f>ROUND(I147*H147,2)</f>
        <v>0</v>
      </c>
      <c r="BL147" s="16" t="s">
        <v>142</v>
      </c>
      <c r="BM147" s="230" t="s">
        <v>646</v>
      </c>
    </row>
    <row r="148" s="2" customFormat="1" ht="6.96" customHeight="1">
      <c r="A148" s="37"/>
      <c r="B148" s="65"/>
      <c r="C148" s="66"/>
      <c r="D148" s="66"/>
      <c r="E148" s="66"/>
      <c r="F148" s="66"/>
      <c r="G148" s="66"/>
      <c r="H148" s="66"/>
      <c r="I148" s="66"/>
      <c r="J148" s="66"/>
      <c r="K148" s="66"/>
      <c r="L148" s="43"/>
      <c r="M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sheetProtection sheet="1" autoFilter="0" formatColumns="0" formatRows="0" objects="1" scenarios="1" spinCount="100000" saltValue="euxNUfjTC0oBDHS/QoXXapi28nH00z9Owcb4h05WuCIqX3SfDIFp6MI39kP7QPLm+SF+rVpdSiV4JuHQoORfgg==" hashValue="AQpU6qtnU3IOHw69qBN/IdK5bUmLwjVQUBwSIb9wvM1G5nBacMvZvD9pN1Z+Mlp/auqT7JrHnvy7bbhq4ZrdWg==" algorithmName="SHA-512" password="CC35"/>
  <autoFilter ref="C122:K14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2023-01-24T09:15:28Z</dcterms:created>
  <dcterms:modified xsi:type="dcterms:W3CDTF">2023-01-24T09:15:34Z</dcterms:modified>
</cp:coreProperties>
</file>